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Default Extension="png" ContentType="image/png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8190" yWindow="0" windowWidth="14880" windowHeight="10995" tabRatio="735" activeTab="3"/>
  </bookViews>
  <sheets>
    <sheet name="Судьи" sheetId="41" r:id="rId1"/>
    <sheet name="Команды" sheetId="38" r:id="rId2"/>
    <sheet name="f7" sheetId="62" r:id="rId3"/>
    <sheet name="f6" sheetId="67" r:id="rId4"/>
    <sheet name="свБ" sheetId="57" r:id="rId5"/>
    <sheet name="С-1" sheetId="23" r:id="rId6"/>
    <sheet name="С-2" sheetId="39" r:id="rId7"/>
    <sheet name="С-3" sheetId="40" r:id="rId8"/>
    <sheet name="С-4" sheetId="42" r:id="rId9"/>
    <sheet name="С-5" sheetId="43" r:id="rId10"/>
    <sheet name="С-6" sheetId="46" r:id="rId11"/>
    <sheet name="С" sheetId="45" r:id="rId12"/>
    <sheet name="Нв" sheetId="56" r:id="rId13"/>
    <sheet name="СТ" sheetId="63" r:id="rId14"/>
    <sheet name="Тк" sheetId="64" r:id="rId15"/>
    <sheet name="Т" sheetId="65" r:id="rId16"/>
    <sheet name="Н" sheetId="58" r:id="rId17"/>
    <sheet name="П" sheetId="59" r:id="rId18"/>
  </sheets>
  <definedNames>
    <definedName name="Print_Area" localSheetId="2">'f7'!$A$1:$N$27</definedName>
    <definedName name="Print_Area" localSheetId="1">Команды!$A$1:$F$22</definedName>
    <definedName name="Print_Area" localSheetId="16">Н!$A$1:$Q$22</definedName>
    <definedName name="Print_Area" localSheetId="12">Нв!$A$1:$Q$22</definedName>
    <definedName name="Print_Area" localSheetId="17">П!$A$1:$Q$22</definedName>
    <definedName name="Print_Area" localSheetId="11">С!$A$1:$Q$27</definedName>
    <definedName name="Print_Area" localSheetId="5">'С-1'!$A$1:$N$27</definedName>
    <definedName name="Print_Area" localSheetId="6">'С-2'!$A$1:$N$27</definedName>
    <definedName name="Print_Area" localSheetId="7">'С-3'!$A$1:$N$27</definedName>
    <definedName name="Print_Area" localSheetId="8">'С-4'!$A$1:$N$27</definedName>
    <definedName name="Print_Area" localSheetId="9">'С-5'!$A$1:$N$27</definedName>
    <definedName name="Print_Area" localSheetId="10">'С-6'!$A$1:$N$24</definedName>
    <definedName name="Print_Area" localSheetId="4">свБ!$A$1:$Q$22</definedName>
  </definedNames>
  <calcPr calcId="125725" iterateDelta="1E-4"/>
</workbook>
</file>

<file path=xl/calcChain.xml><?xml version="1.0" encoding="utf-8"?>
<calcChain xmlns="http://schemas.openxmlformats.org/spreadsheetml/2006/main">
  <c r="N24" i="43"/>
  <c r="N23"/>
  <c r="N22"/>
  <c r="N21"/>
  <c r="N20"/>
  <c r="N19"/>
  <c r="N18"/>
  <c r="N17"/>
  <c r="N16"/>
  <c r="N15"/>
  <c r="N14"/>
  <c r="P17" i="65"/>
  <c r="E24" i="42" l="1"/>
  <c r="E23"/>
  <c r="E22"/>
  <c r="E21"/>
  <c r="E20"/>
  <c r="E19"/>
  <c r="E18"/>
  <c r="E17"/>
  <c r="E16"/>
  <c r="E15"/>
  <c r="E14"/>
  <c r="AI24" i="67" l="1"/>
  <c r="AI23"/>
  <c r="AI22"/>
  <c r="AI21"/>
  <c r="AI20"/>
  <c r="AI19"/>
  <c r="AI18"/>
  <c r="AI17"/>
  <c r="AI16"/>
  <c r="AI15"/>
  <c r="AI14"/>
  <c r="N24" i="42"/>
  <c r="F24"/>
  <c r="D24"/>
  <c r="C24"/>
  <c r="B24"/>
  <c r="A24"/>
  <c r="N23"/>
  <c r="F23"/>
  <c r="D23"/>
  <c r="C23"/>
  <c r="B23"/>
  <c r="A23"/>
  <c r="N24" i="40"/>
  <c r="F24"/>
  <c r="D24"/>
  <c r="C24"/>
  <c r="B24"/>
  <c r="A24"/>
  <c r="N23"/>
  <c r="F23"/>
  <c r="D23"/>
  <c r="C23"/>
  <c r="B23"/>
  <c r="A23"/>
  <c r="N24" i="23"/>
  <c r="N23"/>
  <c r="N22"/>
  <c r="N21"/>
  <c r="N20"/>
  <c r="N19"/>
  <c r="N18"/>
  <c r="N17"/>
  <c r="N16"/>
  <c r="N15"/>
  <c r="N14"/>
  <c r="N24" i="46"/>
  <c r="F24"/>
  <c r="E24"/>
  <c r="D24"/>
  <c r="C24"/>
  <c r="B24"/>
  <c r="A24"/>
  <c r="N23"/>
  <c r="F23"/>
  <c r="E23"/>
  <c r="D23"/>
  <c r="C23"/>
  <c r="B23"/>
  <c r="A23"/>
  <c r="Q24" i="56"/>
  <c r="P24"/>
  <c r="O24"/>
  <c r="N24"/>
  <c r="M24"/>
  <c r="L24"/>
  <c r="F24"/>
  <c r="E24"/>
  <c r="D24"/>
  <c r="C24"/>
  <c r="B24"/>
  <c r="A24"/>
  <c r="Q23"/>
  <c r="P23"/>
  <c r="O23"/>
  <c r="N23"/>
  <c r="M23"/>
  <c r="L23"/>
  <c r="F23"/>
  <c r="E23"/>
  <c r="D23"/>
  <c r="C23"/>
  <c r="B23"/>
  <c r="A23"/>
  <c r="Q24" i="63"/>
  <c r="P24"/>
  <c r="O24"/>
  <c r="N24"/>
  <c r="M24"/>
  <c r="L24"/>
  <c r="F24"/>
  <c r="E24"/>
  <c r="D24"/>
  <c r="C24"/>
  <c r="B24"/>
  <c r="A24"/>
  <c r="Q23"/>
  <c r="P23"/>
  <c r="O23"/>
  <c r="N23"/>
  <c r="M23"/>
  <c r="L23"/>
  <c r="F23"/>
  <c r="E23"/>
  <c r="D23"/>
  <c r="C23"/>
  <c r="B23"/>
  <c r="A23"/>
  <c r="Q24" i="64"/>
  <c r="P24"/>
  <c r="O24"/>
  <c r="N24"/>
  <c r="M24"/>
  <c r="L24"/>
  <c r="F24"/>
  <c r="E24"/>
  <c r="D24"/>
  <c r="C24"/>
  <c r="B24"/>
  <c r="A24"/>
  <c r="Q23"/>
  <c r="P23"/>
  <c r="O23"/>
  <c r="N23"/>
  <c r="M23"/>
  <c r="L23"/>
  <c r="F23"/>
  <c r="E23"/>
  <c r="D23"/>
  <c r="C23"/>
  <c r="B23"/>
  <c r="A23"/>
  <c r="Q24" i="65"/>
  <c r="P24"/>
  <c r="O24"/>
  <c r="N24"/>
  <c r="M24"/>
  <c r="L24"/>
  <c r="F24"/>
  <c r="E24"/>
  <c r="D24"/>
  <c r="C24"/>
  <c r="B24"/>
  <c r="A24"/>
  <c r="Q23"/>
  <c r="P23"/>
  <c r="O23"/>
  <c r="N23"/>
  <c r="M23"/>
  <c r="L23"/>
  <c r="F23"/>
  <c r="E23"/>
  <c r="D23"/>
  <c r="C23"/>
  <c r="B23"/>
  <c r="A23"/>
  <c r="Q24" i="58"/>
  <c r="P24"/>
  <c r="O24"/>
  <c r="N24"/>
  <c r="M24"/>
  <c r="L24"/>
  <c r="F24"/>
  <c r="E24"/>
  <c r="D24"/>
  <c r="C24"/>
  <c r="B24"/>
  <c r="A24"/>
  <c r="Q23"/>
  <c r="P23"/>
  <c r="O23"/>
  <c r="N23"/>
  <c r="M23"/>
  <c r="L23"/>
  <c r="F23"/>
  <c r="E23"/>
  <c r="D23"/>
  <c r="C23"/>
  <c r="B23"/>
  <c r="A23"/>
  <c r="Q24" i="59"/>
  <c r="P24"/>
  <c r="O24"/>
  <c r="N24"/>
  <c r="M24"/>
  <c r="L24"/>
  <c r="F24"/>
  <c r="E24"/>
  <c r="D24"/>
  <c r="C24"/>
  <c r="B24"/>
  <c r="A24"/>
  <c r="Q23"/>
  <c r="P23"/>
  <c r="O23"/>
  <c r="N23"/>
  <c r="M23"/>
  <c r="L23"/>
  <c r="F23"/>
  <c r="E23"/>
  <c r="D23"/>
  <c r="C23"/>
  <c r="B23"/>
  <c r="A23"/>
  <c r="Q24" i="45"/>
  <c r="P24"/>
  <c r="O24"/>
  <c r="N24"/>
  <c r="M24"/>
  <c r="L24"/>
  <c r="F24"/>
  <c r="E24"/>
  <c r="D24"/>
  <c r="C24"/>
  <c r="B24"/>
  <c r="A24"/>
  <c r="Q23"/>
  <c r="P23"/>
  <c r="O23"/>
  <c r="N23"/>
  <c r="M23"/>
  <c r="L23"/>
  <c r="F23"/>
  <c r="E23"/>
  <c r="D23"/>
  <c r="C23"/>
  <c r="B23"/>
  <c r="A23"/>
  <c r="F24" i="43"/>
  <c r="D24"/>
  <c r="C24"/>
  <c r="B24"/>
  <c r="A24"/>
  <c r="F23"/>
  <c r="D23"/>
  <c r="C23"/>
  <c r="B23"/>
  <c r="A23"/>
  <c r="N24" i="39"/>
  <c r="F24"/>
  <c r="D24"/>
  <c r="C24"/>
  <c r="B24"/>
  <c r="A24"/>
  <c r="N23"/>
  <c r="F23"/>
  <c r="D23"/>
  <c r="C23"/>
  <c r="B23"/>
  <c r="A23"/>
  <c r="F24" i="23"/>
  <c r="D24"/>
  <c r="C24"/>
  <c r="B24"/>
  <c r="A24"/>
  <c r="F23"/>
  <c r="D23"/>
  <c r="C23"/>
  <c r="B23"/>
  <c r="A23"/>
  <c r="F24" i="57"/>
  <c r="E24"/>
  <c r="D24"/>
  <c r="C24"/>
  <c r="B24"/>
  <c r="A24"/>
  <c r="F23"/>
  <c r="E23"/>
  <c r="D23"/>
  <c r="C23"/>
  <c r="B23"/>
  <c r="A23"/>
  <c r="AV24" i="67"/>
  <c r="AU24"/>
  <c r="AT24"/>
  <c r="AS24"/>
  <c r="AR24"/>
  <c r="AQ24"/>
  <c r="AP24"/>
  <c r="AO24"/>
  <c r="AN24"/>
  <c r="AM24"/>
  <c r="AL24"/>
  <c r="AK24"/>
  <c r="AJ24"/>
  <c r="AH24"/>
  <c r="AG24"/>
  <c r="AF24"/>
  <c r="AE24"/>
  <c r="AD24"/>
  <c r="AC24"/>
  <c r="AB24"/>
  <c r="AA24"/>
  <c r="Z24"/>
  <c r="Y24"/>
  <c r="X24"/>
  <c r="W24"/>
  <c r="V24"/>
  <c r="U24"/>
  <c r="T24"/>
  <c r="S24"/>
  <c r="R24"/>
  <c r="Q24"/>
  <c r="P24"/>
  <c r="O24"/>
  <c r="N24"/>
  <c r="M24"/>
  <c r="L24"/>
  <c r="K24"/>
  <c r="J24"/>
  <c r="I24"/>
  <c r="H24"/>
  <c r="G24"/>
  <c r="F24"/>
  <c r="E24"/>
  <c r="D24"/>
  <c r="C24"/>
  <c r="B24"/>
  <c r="AV23"/>
  <c r="AU23"/>
  <c r="AT23"/>
  <c r="AS23"/>
  <c r="AR23"/>
  <c r="AQ23"/>
  <c r="AP23"/>
  <c r="AO23"/>
  <c r="AN23"/>
  <c r="AM23"/>
  <c r="AL23"/>
  <c r="AK23"/>
  <c r="AJ23"/>
  <c r="AH23"/>
  <c r="AG23"/>
  <c r="AF23"/>
  <c r="AE23"/>
  <c r="AD23"/>
  <c r="AC23"/>
  <c r="AB23"/>
  <c r="AA23"/>
  <c r="Z23"/>
  <c r="Y23"/>
  <c r="X23"/>
  <c r="W23"/>
  <c r="V23"/>
  <c r="U23"/>
  <c r="T23"/>
  <c r="S23"/>
  <c r="R23"/>
  <c r="Q23"/>
  <c r="P23"/>
  <c r="O23"/>
  <c r="N23"/>
  <c r="M23"/>
  <c r="L23"/>
  <c r="K23"/>
  <c r="J23"/>
  <c r="I23"/>
  <c r="H23"/>
  <c r="G23"/>
  <c r="F23"/>
  <c r="E23"/>
  <c r="D23"/>
  <c r="C23"/>
  <c r="B23"/>
  <c r="F24" i="62"/>
  <c r="D24"/>
  <c r="C24"/>
  <c r="B24"/>
  <c r="A24"/>
  <c r="F23"/>
  <c r="D23"/>
  <c r="C23"/>
  <c r="B23"/>
  <c r="A23"/>
  <c r="C7"/>
  <c r="L30" i="67"/>
  <c r="L27"/>
  <c r="C32"/>
  <c r="C31"/>
  <c r="C30"/>
  <c r="C29"/>
  <c r="C28"/>
  <c r="C27"/>
  <c r="L30" i="57"/>
  <c r="L27"/>
  <c r="AH9"/>
  <c r="AE9"/>
  <c r="AB9"/>
  <c r="Y9"/>
  <c r="V9"/>
  <c r="S9"/>
  <c r="P9"/>
  <c r="M9"/>
  <c r="J9"/>
  <c r="G9"/>
  <c r="AV22" i="67"/>
  <c r="AU22"/>
  <c r="AT22"/>
  <c r="AS22"/>
  <c r="AR22"/>
  <c r="AQ22"/>
  <c r="AP22"/>
  <c r="AV21"/>
  <c r="AU21"/>
  <c r="AT21"/>
  <c r="AS21"/>
  <c r="AR21"/>
  <c r="AQ21"/>
  <c r="AP21"/>
  <c r="AV20"/>
  <c r="AU20"/>
  <c r="AT20"/>
  <c r="AS20"/>
  <c r="AR20"/>
  <c r="AQ20"/>
  <c r="AP20"/>
  <c r="AV19"/>
  <c r="AU19"/>
  <c r="AT19"/>
  <c r="AS19"/>
  <c r="AR19"/>
  <c r="AQ19"/>
  <c r="AP19"/>
  <c r="AV18"/>
  <c r="AU18"/>
  <c r="AT18"/>
  <c r="AS18"/>
  <c r="AR18"/>
  <c r="AQ18"/>
  <c r="AP18"/>
  <c r="AV17"/>
  <c r="AU17"/>
  <c r="AT17"/>
  <c r="AS17"/>
  <c r="AR17"/>
  <c r="AQ17"/>
  <c r="AP17"/>
  <c r="AV16"/>
  <c r="AU16"/>
  <c r="AT16"/>
  <c r="AS16"/>
  <c r="AR16"/>
  <c r="AQ16"/>
  <c r="AP16"/>
  <c r="AV15"/>
  <c r="AU15"/>
  <c r="AT15"/>
  <c r="AS15"/>
  <c r="AR15"/>
  <c r="AQ15"/>
  <c r="AP15"/>
  <c r="AV14"/>
  <c r="AU14"/>
  <c r="AT14"/>
  <c r="AS14"/>
  <c r="AR14"/>
  <c r="AQ14"/>
  <c r="AP14"/>
  <c r="AO22"/>
  <c r="AN22"/>
  <c r="AM22"/>
  <c r="AL22"/>
  <c r="AK22"/>
  <c r="AJ22"/>
  <c r="AO21"/>
  <c r="AN21"/>
  <c r="AM21"/>
  <c r="AL21"/>
  <c r="AK21"/>
  <c r="AJ21"/>
  <c r="AO20"/>
  <c r="AN20"/>
  <c r="AM20"/>
  <c r="AL20"/>
  <c r="AK20"/>
  <c r="AJ20"/>
  <c r="AO19"/>
  <c r="AN19"/>
  <c r="AM19"/>
  <c r="AL19"/>
  <c r="AK19"/>
  <c r="AJ19"/>
  <c r="AO18"/>
  <c r="AN18"/>
  <c r="AM18"/>
  <c r="AL18"/>
  <c r="AK18"/>
  <c r="AJ18"/>
  <c r="AO17"/>
  <c r="AN17"/>
  <c r="AM17"/>
  <c r="AL17"/>
  <c r="AK17"/>
  <c r="AJ17"/>
  <c r="AO16"/>
  <c r="AN16"/>
  <c r="AM16"/>
  <c r="AL16"/>
  <c r="AK16"/>
  <c r="AJ16"/>
  <c r="AO15"/>
  <c r="AN15"/>
  <c r="AM15"/>
  <c r="AL15"/>
  <c r="AK15"/>
  <c r="AJ15"/>
  <c r="AO14"/>
  <c r="AN14"/>
  <c r="AM14"/>
  <c r="AL14"/>
  <c r="AK14"/>
  <c r="AJ14"/>
  <c r="AH22"/>
  <c r="AG22"/>
  <c r="AF22"/>
  <c r="AE22"/>
  <c r="AD22"/>
  <c r="AC22"/>
  <c r="AB22"/>
  <c r="AH21"/>
  <c r="AG21"/>
  <c r="AF21"/>
  <c r="AE21"/>
  <c r="AD21"/>
  <c r="AC21"/>
  <c r="AB21"/>
  <c r="AH20"/>
  <c r="AG20"/>
  <c r="AF20"/>
  <c r="AE20"/>
  <c r="AD20"/>
  <c r="AC20"/>
  <c r="AB20"/>
  <c r="AH19"/>
  <c r="AG19"/>
  <c r="AF19"/>
  <c r="AE19"/>
  <c r="AD19"/>
  <c r="AC19"/>
  <c r="AB19"/>
  <c r="AH18"/>
  <c r="AG18"/>
  <c r="AF18"/>
  <c r="AE18"/>
  <c r="AD18"/>
  <c r="AC18"/>
  <c r="AB18"/>
  <c r="AH17"/>
  <c r="AG17"/>
  <c r="AF17"/>
  <c r="AE17"/>
  <c r="AD17"/>
  <c r="AC17"/>
  <c r="AB17"/>
  <c r="AH16"/>
  <c r="AG16"/>
  <c r="AF16"/>
  <c r="AE16"/>
  <c r="AD16"/>
  <c r="AC16"/>
  <c r="AB16"/>
  <c r="AH15"/>
  <c r="AG15"/>
  <c r="AF15"/>
  <c r="AE15"/>
  <c r="AD15"/>
  <c r="AC15"/>
  <c r="AB15"/>
  <c r="AH14"/>
  <c r="AG14"/>
  <c r="AF14"/>
  <c r="AE14"/>
  <c r="AD14"/>
  <c r="AC14"/>
  <c r="AB14"/>
  <c r="AA22"/>
  <c r="Z22"/>
  <c r="Y22"/>
  <c r="X22"/>
  <c r="W22"/>
  <c r="V22"/>
  <c r="U22"/>
  <c r="AA21"/>
  <c r="Z21"/>
  <c r="Y21"/>
  <c r="X21"/>
  <c r="W21"/>
  <c r="V21"/>
  <c r="U21"/>
  <c r="AA20"/>
  <c r="Z20"/>
  <c r="Y20"/>
  <c r="X20"/>
  <c r="W20"/>
  <c r="V20"/>
  <c r="U20"/>
  <c r="AA19"/>
  <c r="Z19"/>
  <c r="Y19"/>
  <c r="X19"/>
  <c r="W19"/>
  <c r="V19"/>
  <c r="U19"/>
  <c r="AA18"/>
  <c r="Z18"/>
  <c r="Y18"/>
  <c r="X18"/>
  <c r="W18"/>
  <c r="V18"/>
  <c r="U18"/>
  <c r="AA17"/>
  <c r="Z17"/>
  <c r="Y17"/>
  <c r="X17"/>
  <c r="W17"/>
  <c r="V17"/>
  <c r="U17"/>
  <c r="AA16"/>
  <c r="Z16"/>
  <c r="Y16"/>
  <c r="X16"/>
  <c r="W16"/>
  <c r="V16"/>
  <c r="U16"/>
  <c r="AA15"/>
  <c r="Z15"/>
  <c r="Y15"/>
  <c r="X15"/>
  <c r="W15"/>
  <c r="V15"/>
  <c r="U15"/>
  <c r="AA14"/>
  <c r="Z14"/>
  <c r="Y14"/>
  <c r="X14"/>
  <c r="W14"/>
  <c r="V14"/>
  <c r="U14"/>
  <c r="T22"/>
  <c r="S22"/>
  <c r="R22"/>
  <c r="T21"/>
  <c r="S21"/>
  <c r="R21"/>
  <c r="T20"/>
  <c r="S20"/>
  <c r="R20"/>
  <c r="T19"/>
  <c r="S19"/>
  <c r="R19"/>
  <c r="T18"/>
  <c r="S18"/>
  <c r="R18"/>
  <c r="T17"/>
  <c r="S17"/>
  <c r="R17"/>
  <c r="T16"/>
  <c r="S16"/>
  <c r="R16"/>
  <c r="T15"/>
  <c r="S15"/>
  <c r="R15"/>
  <c r="Q22"/>
  <c r="P22"/>
  <c r="Q21"/>
  <c r="P21"/>
  <c r="Q20"/>
  <c r="P20"/>
  <c r="Q19"/>
  <c r="P19"/>
  <c r="Q18"/>
  <c r="P18"/>
  <c r="Q17"/>
  <c r="P17"/>
  <c r="Q16"/>
  <c r="P16"/>
  <c r="Q15"/>
  <c r="P15"/>
  <c r="O22"/>
  <c r="O21"/>
  <c r="O20"/>
  <c r="O19"/>
  <c r="O18"/>
  <c r="O17"/>
  <c r="O16"/>
  <c r="O15"/>
  <c r="N22"/>
  <c r="N21"/>
  <c r="N20"/>
  <c r="N19"/>
  <c r="N18"/>
  <c r="N17"/>
  <c r="N16"/>
  <c r="N15"/>
  <c r="T14"/>
  <c r="S14"/>
  <c r="R14"/>
  <c r="Q14"/>
  <c r="P14"/>
  <c r="O14"/>
  <c r="N14"/>
  <c r="M22"/>
  <c r="M21"/>
  <c r="M20"/>
  <c r="M19"/>
  <c r="M18"/>
  <c r="M17"/>
  <c r="M16"/>
  <c r="M15"/>
  <c r="L22"/>
  <c r="L21"/>
  <c r="L20"/>
  <c r="L19"/>
  <c r="L18"/>
  <c r="L17"/>
  <c r="L16"/>
  <c r="L15"/>
  <c r="K22"/>
  <c r="K21"/>
  <c r="K20"/>
  <c r="K19"/>
  <c r="K18"/>
  <c r="K17"/>
  <c r="K16"/>
  <c r="K15"/>
  <c r="J22"/>
  <c r="J21"/>
  <c r="J20"/>
  <c r="J19"/>
  <c r="J18"/>
  <c r="J17"/>
  <c r="J16"/>
  <c r="J15"/>
  <c r="I22"/>
  <c r="I21"/>
  <c r="I20"/>
  <c r="I19"/>
  <c r="I18"/>
  <c r="I17"/>
  <c r="I16"/>
  <c r="I15"/>
  <c r="H22"/>
  <c r="H21"/>
  <c r="H20"/>
  <c r="H19"/>
  <c r="H18"/>
  <c r="H17"/>
  <c r="H16"/>
  <c r="H15"/>
  <c r="G22"/>
  <c r="G21"/>
  <c r="G20"/>
  <c r="G19"/>
  <c r="G18"/>
  <c r="G17"/>
  <c r="G16"/>
  <c r="G15"/>
  <c r="M14"/>
  <c r="L14"/>
  <c r="K14"/>
  <c r="J14"/>
  <c r="I14"/>
  <c r="H14"/>
  <c r="G14"/>
  <c r="AP9"/>
  <c r="AI9"/>
  <c r="AB9"/>
  <c r="U9"/>
  <c r="N9"/>
  <c r="G9"/>
  <c r="F22"/>
  <c r="F21"/>
  <c r="F20"/>
  <c r="F19"/>
  <c r="F18"/>
  <c r="F17"/>
  <c r="F16"/>
  <c r="F15"/>
  <c r="E22"/>
  <c r="E21"/>
  <c r="E20"/>
  <c r="E19"/>
  <c r="E18"/>
  <c r="E17"/>
  <c r="E16"/>
  <c r="E15"/>
  <c r="D22"/>
  <c r="D21"/>
  <c r="D20"/>
  <c r="D19"/>
  <c r="D18"/>
  <c r="D17"/>
  <c r="D16"/>
  <c r="D15"/>
  <c r="C22"/>
  <c r="C21"/>
  <c r="C20"/>
  <c r="C19"/>
  <c r="C18"/>
  <c r="C17"/>
  <c r="C16"/>
  <c r="C15"/>
  <c r="B22"/>
  <c r="B21"/>
  <c r="B20"/>
  <c r="B19"/>
  <c r="B18"/>
  <c r="B17"/>
  <c r="B16"/>
  <c r="B15"/>
  <c r="F14"/>
  <c r="E14"/>
  <c r="D14"/>
  <c r="C14"/>
  <c r="B14"/>
  <c r="B10"/>
  <c r="L7"/>
  <c r="G8"/>
  <c r="G7"/>
  <c r="C8"/>
  <c r="C7"/>
  <c r="C6"/>
  <c r="C5"/>
  <c r="C1"/>
  <c r="L7" i="62"/>
  <c r="Q22" i="65"/>
  <c r="Q21"/>
  <c r="Q20"/>
  <c r="Q19"/>
  <c r="Q18"/>
  <c r="Q17"/>
  <c r="I17" s="1"/>
  <c r="Q16"/>
  <c r="Q15"/>
  <c r="P22"/>
  <c r="P21"/>
  <c r="P20"/>
  <c r="P19"/>
  <c r="P18"/>
  <c r="P16"/>
  <c r="P15"/>
  <c r="O22"/>
  <c r="O21"/>
  <c r="O20"/>
  <c r="O19"/>
  <c r="O18"/>
  <c r="O17"/>
  <c r="O16"/>
  <c r="O15"/>
  <c r="N22"/>
  <c r="N21"/>
  <c r="N20"/>
  <c r="N19"/>
  <c r="N18"/>
  <c r="N17"/>
  <c r="N16"/>
  <c r="N15"/>
  <c r="Q14"/>
  <c r="P14"/>
  <c r="O14"/>
  <c r="N14"/>
  <c r="Q22" i="64"/>
  <c r="Q21"/>
  <c r="Q20"/>
  <c r="Q19"/>
  <c r="Q18"/>
  <c r="Q17"/>
  <c r="Q16"/>
  <c r="Q15"/>
  <c r="P22"/>
  <c r="P21"/>
  <c r="P20"/>
  <c r="P19"/>
  <c r="P18"/>
  <c r="P17"/>
  <c r="P16"/>
  <c r="P15"/>
  <c r="O22"/>
  <c r="O21"/>
  <c r="O20"/>
  <c r="O19"/>
  <c r="O18"/>
  <c r="O17"/>
  <c r="O16"/>
  <c r="O15"/>
  <c r="N22"/>
  <c r="N21"/>
  <c r="N20"/>
  <c r="N19"/>
  <c r="N18"/>
  <c r="N17"/>
  <c r="N16"/>
  <c r="N15"/>
  <c r="Q14"/>
  <c r="P14"/>
  <c r="O14"/>
  <c r="N14"/>
  <c r="Q22" i="63"/>
  <c r="Q21"/>
  <c r="Q20"/>
  <c r="Q19"/>
  <c r="Q18"/>
  <c r="Q17"/>
  <c r="Q16"/>
  <c r="Q15"/>
  <c r="P22"/>
  <c r="P21"/>
  <c r="P20"/>
  <c r="P19"/>
  <c r="P18"/>
  <c r="P17"/>
  <c r="P16"/>
  <c r="P15"/>
  <c r="O22"/>
  <c r="O21"/>
  <c r="O20"/>
  <c r="O19"/>
  <c r="O18"/>
  <c r="O17"/>
  <c r="O16"/>
  <c r="O15"/>
  <c r="Q14"/>
  <c r="P14"/>
  <c r="O14"/>
  <c r="N14"/>
  <c r="M22" i="65"/>
  <c r="M21"/>
  <c r="M20"/>
  <c r="M19"/>
  <c r="M18"/>
  <c r="M17"/>
  <c r="M16"/>
  <c r="M15"/>
  <c r="L22"/>
  <c r="L21"/>
  <c r="J21" s="1"/>
  <c r="L20"/>
  <c r="J20" s="1"/>
  <c r="L19"/>
  <c r="I19" s="1"/>
  <c r="L18"/>
  <c r="I18" s="1"/>
  <c r="L17"/>
  <c r="J17" s="1"/>
  <c r="L16"/>
  <c r="J16" s="1"/>
  <c r="L15"/>
  <c r="I15" s="1"/>
  <c r="M14"/>
  <c r="L14"/>
  <c r="C37"/>
  <c r="C36"/>
  <c r="C35"/>
  <c r="C32"/>
  <c r="C31"/>
  <c r="C30"/>
  <c r="C29"/>
  <c r="C28"/>
  <c r="C27"/>
  <c r="F22"/>
  <c r="E22"/>
  <c r="D22"/>
  <c r="C22"/>
  <c r="B22"/>
  <c r="A22"/>
  <c r="F21"/>
  <c r="E21"/>
  <c r="D21"/>
  <c r="C21"/>
  <c r="B21"/>
  <c r="A21"/>
  <c r="F20"/>
  <c r="E20"/>
  <c r="D20"/>
  <c r="C20"/>
  <c r="B20"/>
  <c r="A20"/>
  <c r="J19"/>
  <c r="F19"/>
  <c r="E19"/>
  <c r="D19"/>
  <c r="C19"/>
  <c r="B19"/>
  <c r="A19"/>
  <c r="F18"/>
  <c r="E18"/>
  <c r="D18"/>
  <c r="C18"/>
  <c r="B18"/>
  <c r="A18"/>
  <c r="F17"/>
  <c r="E17"/>
  <c r="D17"/>
  <c r="C17"/>
  <c r="B17"/>
  <c r="A17"/>
  <c r="F16"/>
  <c r="E16"/>
  <c r="D16"/>
  <c r="C16"/>
  <c r="B16"/>
  <c r="A16"/>
  <c r="F15"/>
  <c r="E15"/>
  <c r="D15"/>
  <c r="C15"/>
  <c r="B15"/>
  <c r="A15"/>
  <c r="F14"/>
  <c r="E14"/>
  <c r="D14"/>
  <c r="C14"/>
  <c r="B14"/>
  <c r="A14"/>
  <c r="Q12"/>
  <c r="P12"/>
  <c r="O12"/>
  <c r="N12"/>
  <c r="M12"/>
  <c r="L12"/>
  <c r="E11"/>
  <c r="D11"/>
  <c r="F10"/>
  <c r="D10"/>
  <c r="C10"/>
  <c r="B10"/>
  <c r="A10"/>
  <c r="G8"/>
  <c r="A8"/>
  <c r="L7"/>
  <c r="G7"/>
  <c r="C7"/>
  <c r="A7"/>
  <c r="C6"/>
  <c r="A6"/>
  <c r="C5"/>
  <c r="A5"/>
  <c r="C1"/>
  <c r="M22" i="64"/>
  <c r="M21"/>
  <c r="M20"/>
  <c r="M19"/>
  <c r="M18"/>
  <c r="M17"/>
  <c r="M16"/>
  <c r="M15"/>
  <c r="L22"/>
  <c r="L21"/>
  <c r="L20"/>
  <c r="L19"/>
  <c r="L18"/>
  <c r="L17"/>
  <c r="L16"/>
  <c r="L15"/>
  <c r="K15" s="1"/>
  <c r="M14"/>
  <c r="L14"/>
  <c r="J14" s="1"/>
  <c r="C37"/>
  <c r="C36"/>
  <c r="C35"/>
  <c r="C32"/>
  <c r="C31"/>
  <c r="C30"/>
  <c r="C29"/>
  <c r="C28"/>
  <c r="C27"/>
  <c r="F22"/>
  <c r="E22"/>
  <c r="D22"/>
  <c r="C22"/>
  <c r="B22"/>
  <c r="A22"/>
  <c r="J21"/>
  <c r="F21"/>
  <c r="E21"/>
  <c r="D21"/>
  <c r="C21"/>
  <c r="B21"/>
  <c r="A21"/>
  <c r="F20"/>
  <c r="E20"/>
  <c r="D20"/>
  <c r="C20"/>
  <c r="B20"/>
  <c r="A20"/>
  <c r="F19"/>
  <c r="E19"/>
  <c r="D19"/>
  <c r="C19"/>
  <c r="B19"/>
  <c r="A19"/>
  <c r="F18"/>
  <c r="E18"/>
  <c r="D18"/>
  <c r="C18"/>
  <c r="B18"/>
  <c r="A18"/>
  <c r="F17"/>
  <c r="E17"/>
  <c r="D17"/>
  <c r="C17"/>
  <c r="B17"/>
  <c r="A17"/>
  <c r="F16"/>
  <c r="E16"/>
  <c r="D16"/>
  <c r="C16"/>
  <c r="B16"/>
  <c r="A16"/>
  <c r="F15"/>
  <c r="E15"/>
  <c r="D15"/>
  <c r="C15"/>
  <c r="B15"/>
  <c r="A15"/>
  <c r="F14"/>
  <c r="E14"/>
  <c r="D14"/>
  <c r="C14"/>
  <c r="B14"/>
  <c r="A14"/>
  <c r="Q12"/>
  <c r="P12"/>
  <c r="O12"/>
  <c r="N12"/>
  <c r="M12"/>
  <c r="L12"/>
  <c r="E11"/>
  <c r="D11"/>
  <c r="F10"/>
  <c r="D10"/>
  <c r="C10"/>
  <c r="B10"/>
  <c r="A10"/>
  <c r="G8"/>
  <c r="A8"/>
  <c r="L7"/>
  <c r="G7"/>
  <c r="C7"/>
  <c r="A7"/>
  <c r="C6"/>
  <c r="A6"/>
  <c r="C5"/>
  <c r="A5"/>
  <c r="C1"/>
  <c r="N22" i="63"/>
  <c r="N21"/>
  <c r="N20"/>
  <c r="N19"/>
  <c r="N18"/>
  <c r="N17"/>
  <c r="N16"/>
  <c r="N15"/>
  <c r="M22"/>
  <c r="M21"/>
  <c r="M20"/>
  <c r="M19"/>
  <c r="M18"/>
  <c r="M17"/>
  <c r="M16"/>
  <c r="M15"/>
  <c r="L22"/>
  <c r="L21"/>
  <c r="J21" s="1"/>
  <c r="L20"/>
  <c r="K20" s="1"/>
  <c r="L19"/>
  <c r="L18"/>
  <c r="I18" s="1"/>
  <c r="L17"/>
  <c r="J17" s="1"/>
  <c r="L16"/>
  <c r="L15"/>
  <c r="M14"/>
  <c r="L14"/>
  <c r="C37"/>
  <c r="C36"/>
  <c r="C35"/>
  <c r="C32"/>
  <c r="C31"/>
  <c r="C30"/>
  <c r="C29"/>
  <c r="C28"/>
  <c r="C27"/>
  <c r="F22"/>
  <c r="E22"/>
  <c r="D22"/>
  <c r="C22"/>
  <c r="B22"/>
  <c r="A22"/>
  <c r="F21"/>
  <c r="E21"/>
  <c r="D21"/>
  <c r="C21"/>
  <c r="B21"/>
  <c r="A21"/>
  <c r="F20"/>
  <c r="E20"/>
  <c r="D20"/>
  <c r="C20"/>
  <c r="B20"/>
  <c r="A20"/>
  <c r="F19"/>
  <c r="E19"/>
  <c r="D19"/>
  <c r="C19"/>
  <c r="B19"/>
  <c r="A19"/>
  <c r="F18"/>
  <c r="E18"/>
  <c r="D18"/>
  <c r="C18"/>
  <c r="B18"/>
  <c r="A18"/>
  <c r="F17"/>
  <c r="E17"/>
  <c r="D17"/>
  <c r="C17"/>
  <c r="B17"/>
  <c r="A17"/>
  <c r="F16"/>
  <c r="E16"/>
  <c r="D16"/>
  <c r="C16"/>
  <c r="B16"/>
  <c r="A16"/>
  <c r="F15"/>
  <c r="E15"/>
  <c r="D15"/>
  <c r="C15"/>
  <c r="B15"/>
  <c r="A15"/>
  <c r="F14"/>
  <c r="E14"/>
  <c r="D14"/>
  <c r="C14"/>
  <c r="B14"/>
  <c r="A14"/>
  <c r="Q12"/>
  <c r="P12"/>
  <c r="O12"/>
  <c r="N12"/>
  <c r="M12"/>
  <c r="L12"/>
  <c r="E11"/>
  <c r="D11"/>
  <c r="F10"/>
  <c r="D10"/>
  <c r="C10"/>
  <c r="B10"/>
  <c r="A10"/>
  <c r="G8"/>
  <c r="A8"/>
  <c r="L7"/>
  <c r="G7"/>
  <c r="C7"/>
  <c r="A7"/>
  <c r="C6"/>
  <c r="A6"/>
  <c r="C5"/>
  <c r="A5"/>
  <c r="C1"/>
  <c r="D10" i="45"/>
  <c r="C35" i="59"/>
  <c r="C36"/>
  <c r="C37"/>
  <c r="C32"/>
  <c r="C31"/>
  <c r="C30"/>
  <c r="C29"/>
  <c r="C28"/>
  <c r="C27"/>
  <c r="M28" i="62"/>
  <c r="M32"/>
  <c r="M30"/>
  <c r="C32"/>
  <c r="C31"/>
  <c r="C30"/>
  <c r="C29"/>
  <c r="C28"/>
  <c r="C27"/>
  <c r="C10" i="23"/>
  <c r="L7" i="59"/>
  <c r="L7" i="58"/>
  <c r="L7" i="57"/>
  <c r="L7" i="56"/>
  <c r="L7" i="45"/>
  <c r="L7" i="46"/>
  <c r="L7" i="43"/>
  <c r="L7" i="42"/>
  <c r="L7" i="40"/>
  <c r="L7" i="39"/>
  <c r="L7" i="23"/>
  <c r="G8" i="59"/>
  <c r="G7"/>
  <c r="G8" i="58"/>
  <c r="G7"/>
  <c r="G8" i="57"/>
  <c r="G7"/>
  <c r="G8" i="56"/>
  <c r="G7"/>
  <c r="G8" i="45"/>
  <c r="G7"/>
  <c r="G8" i="46"/>
  <c r="G7"/>
  <c r="G8" i="43"/>
  <c r="G7"/>
  <c r="G8" i="42"/>
  <c r="G7"/>
  <c r="G8" i="40"/>
  <c r="G7"/>
  <c r="G8" i="39"/>
  <c r="G7"/>
  <c r="G8" i="23"/>
  <c r="G7"/>
  <c r="G8" i="62"/>
  <c r="G7"/>
  <c r="C1" i="45"/>
  <c r="C1" i="39"/>
  <c r="C10"/>
  <c r="N15" i="40"/>
  <c r="N16"/>
  <c r="N17"/>
  <c r="N18"/>
  <c r="N19"/>
  <c r="N20"/>
  <c r="N21"/>
  <c r="N22"/>
  <c r="N14"/>
  <c r="L15" i="59"/>
  <c r="M15"/>
  <c r="N15"/>
  <c r="O15"/>
  <c r="P15"/>
  <c r="Q15"/>
  <c r="L16"/>
  <c r="M16"/>
  <c r="N16"/>
  <c r="O16"/>
  <c r="P16"/>
  <c r="Q16"/>
  <c r="L17"/>
  <c r="M17"/>
  <c r="N17"/>
  <c r="O17"/>
  <c r="P17"/>
  <c r="Q17"/>
  <c r="L18"/>
  <c r="M18"/>
  <c r="N18"/>
  <c r="O18"/>
  <c r="P18"/>
  <c r="Q18"/>
  <c r="K18" s="1"/>
  <c r="L19"/>
  <c r="M19"/>
  <c r="N19"/>
  <c r="O19"/>
  <c r="P19"/>
  <c r="Q19"/>
  <c r="I19" s="1"/>
  <c r="L20"/>
  <c r="M20"/>
  <c r="N20"/>
  <c r="O20"/>
  <c r="P20"/>
  <c r="Q20"/>
  <c r="L21"/>
  <c r="M21"/>
  <c r="N21"/>
  <c r="O21"/>
  <c r="P21"/>
  <c r="Q21"/>
  <c r="L22"/>
  <c r="M22"/>
  <c r="N22"/>
  <c r="O22"/>
  <c r="P22"/>
  <c r="Q22"/>
  <c r="L15" i="58"/>
  <c r="M15"/>
  <c r="N15"/>
  <c r="O15"/>
  <c r="P15"/>
  <c r="Q15"/>
  <c r="L16"/>
  <c r="M16"/>
  <c r="N16"/>
  <c r="O16"/>
  <c r="P16"/>
  <c r="Q16"/>
  <c r="L17"/>
  <c r="M17"/>
  <c r="N17"/>
  <c r="O17"/>
  <c r="P17"/>
  <c r="Q17"/>
  <c r="L18"/>
  <c r="M18"/>
  <c r="N18"/>
  <c r="O18"/>
  <c r="P18"/>
  <c r="Q18"/>
  <c r="L19"/>
  <c r="M19"/>
  <c r="N19"/>
  <c r="O19"/>
  <c r="P19"/>
  <c r="Q19"/>
  <c r="K19" s="1"/>
  <c r="L20"/>
  <c r="M20"/>
  <c r="N20"/>
  <c r="O20"/>
  <c r="P20"/>
  <c r="Q20"/>
  <c r="L21"/>
  <c r="M21"/>
  <c r="N21"/>
  <c r="O21"/>
  <c r="P21"/>
  <c r="Q21"/>
  <c r="L22"/>
  <c r="M22"/>
  <c r="N22"/>
  <c r="O22"/>
  <c r="P22"/>
  <c r="Q22"/>
  <c r="K22" s="1"/>
  <c r="L15" i="56"/>
  <c r="M15"/>
  <c r="N15"/>
  <c r="O15"/>
  <c r="P15"/>
  <c r="Q15"/>
  <c r="L16"/>
  <c r="M16"/>
  <c r="N16"/>
  <c r="O16"/>
  <c r="P16"/>
  <c r="Q16"/>
  <c r="K16" s="1"/>
  <c r="L17"/>
  <c r="M17"/>
  <c r="N17"/>
  <c r="O17"/>
  <c r="P17"/>
  <c r="Q17"/>
  <c r="L18"/>
  <c r="M18"/>
  <c r="N18"/>
  <c r="O18"/>
  <c r="P18"/>
  <c r="Q18"/>
  <c r="L19"/>
  <c r="M19"/>
  <c r="N19"/>
  <c r="O19"/>
  <c r="P19"/>
  <c r="Q19"/>
  <c r="L20"/>
  <c r="M20"/>
  <c r="N20"/>
  <c r="O20"/>
  <c r="P20"/>
  <c r="Q20"/>
  <c r="L21"/>
  <c r="M21"/>
  <c r="N21"/>
  <c r="O21"/>
  <c r="P21"/>
  <c r="Q21"/>
  <c r="L22"/>
  <c r="M22"/>
  <c r="N22"/>
  <c r="O22"/>
  <c r="P22"/>
  <c r="Q22"/>
  <c r="L15" i="45"/>
  <c r="M15"/>
  <c r="N15"/>
  <c r="O15"/>
  <c r="P15"/>
  <c r="Q15"/>
  <c r="K15" s="1"/>
  <c r="L16"/>
  <c r="M16"/>
  <c r="N16"/>
  <c r="O16"/>
  <c r="P16"/>
  <c r="Q16"/>
  <c r="L17"/>
  <c r="M17"/>
  <c r="N17"/>
  <c r="O17"/>
  <c r="P17"/>
  <c r="Q17"/>
  <c r="L18"/>
  <c r="M18"/>
  <c r="N18"/>
  <c r="O18"/>
  <c r="P18"/>
  <c r="Q18"/>
  <c r="L19"/>
  <c r="M19"/>
  <c r="N19"/>
  <c r="O19"/>
  <c r="P19"/>
  <c r="Q19"/>
  <c r="L20"/>
  <c r="M20"/>
  <c r="N20"/>
  <c r="O20"/>
  <c r="P20"/>
  <c r="Q20"/>
  <c r="L21"/>
  <c r="M21"/>
  <c r="N21"/>
  <c r="O21"/>
  <c r="P21"/>
  <c r="Q21"/>
  <c r="L22"/>
  <c r="M22"/>
  <c r="N22"/>
  <c r="O22"/>
  <c r="P22"/>
  <c r="Q22"/>
  <c r="A15" i="62"/>
  <c r="B15"/>
  <c r="C15"/>
  <c r="D15"/>
  <c r="F15"/>
  <c r="A16"/>
  <c r="B16"/>
  <c r="C16"/>
  <c r="D16"/>
  <c r="F16"/>
  <c r="A17"/>
  <c r="B17"/>
  <c r="C17"/>
  <c r="D17"/>
  <c r="F17"/>
  <c r="A18"/>
  <c r="B18"/>
  <c r="C18"/>
  <c r="D18"/>
  <c r="F18"/>
  <c r="A19"/>
  <c r="B19"/>
  <c r="C19"/>
  <c r="D19"/>
  <c r="F19"/>
  <c r="A20"/>
  <c r="B20"/>
  <c r="C20"/>
  <c r="D20"/>
  <c r="F20"/>
  <c r="A21"/>
  <c r="B21"/>
  <c r="C21"/>
  <c r="D21"/>
  <c r="F21"/>
  <c r="A22"/>
  <c r="B22"/>
  <c r="C22"/>
  <c r="D22"/>
  <c r="F22"/>
  <c r="A20" i="23"/>
  <c r="B20"/>
  <c r="C20"/>
  <c r="D20"/>
  <c r="F20"/>
  <c r="A21"/>
  <c r="B21"/>
  <c r="C21"/>
  <c r="D21"/>
  <c r="F21"/>
  <c r="A22"/>
  <c r="B22"/>
  <c r="C22"/>
  <c r="D22"/>
  <c r="F22"/>
  <c r="A20" i="39"/>
  <c r="B20"/>
  <c r="C20"/>
  <c r="D20"/>
  <c r="F20"/>
  <c r="N20"/>
  <c r="A21"/>
  <c r="B21"/>
  <c r="C21"/>
  <c r="D21"/>
  <c r="F21"/>
  <c r="N21"/>
  <c r="A22"/>
  <c r="B22"/>
  <c r="C22"/>
  <c r="D22"/>
  <c r="F22"/>
  <c r="N22"/>
  <c r="A20" i="40"/>
  <c r="B20"/>
  <c r="C20"/>
  <c r="D20"/>
  <c r="F20"/>
  <c r="A21"/>
  <c r="B21"/>
  <c r="C21"/>
  <c r="D21"/>
  <c r="F21"/>
  <c r="A22"/>
  <c r="B22"/>
  <c r="C22"/>
  <c r="D22"/>
  <c r="F22"/>
  <c r="A20" i="42"/>
  <c r="B20"/>
  <c r="C20"/>
  <c r="D20"/>
  <c r="F20"/>
  <c r="N20"/>
  <c r="A21"/>
  <c r="B21"/>
  <c r="C21"/>
  <c r="D21"/>
  <c r="F21"/>
  <c r="N21"/>
  <c r="A22"/>
  <c r="B22"/>
  <c r="C22"/>
  <c r="D22"/>
  <c r="F22"/>
  <c r="N22"/>
  <c r="A20" i="43"/>
  <c r="B20"/>
  <c r="C20"/>
  <c r="D20"/>
  <c r="F20"/>
  <c r="A21"/>
  <c r="B21"/>
  <c r="C21"/>
  <c r="D21"/>
  <c r="F21"/>
  <c r="A22"/>
  <c r="B22"/>
  <c r="C22"/>
  <c r="D22"/>
  <c r="F22"/>
  <c r="A20" i="46"/>
  <c r="B20"/>
  <c r="C20"/>
  <c r="D20"/>
  <c r="E20"/>
  <c r="F20"/>
  <c r="N20"/>
  <c r="A21"/>
  <c r="B21"/>
  <c r="C21"/>
  <c r="D21"/>
  <c r="E21"/>
  <c r="F21"/>
  <c r="N21"/>
  <c r="A22"/>
  <c r="B22"/>
  <c r="C22"/>
  <c r="D22"/>
  <c r="E22"/>
  <c r="F22"/>
  <c r="N22"/>
  <c r="B2" i="41"/>
  <c r="L14" i="45"/>
  <c r="M14"/>
  <c r="N14"/>
  <c r="O14"/>
  <c r="P14"/>
  <c r="Q14"/>
  <c r="L14" i="56"/>
  <c r="M14"/>
  <c r="N14"/>
  <c r="O14"/>
  <c r="P14"/>
  <c r="Q14"/>
  <c r="L14" i="58"/>
  <c r="M14"/>
  <c r="N14"/>
  <c r="O14"/>
  <c r="P14"/>
  <c r="Q14"/>
  <c r="L14" i="59"/>
  <c r="M14"/>
  <c r="N14"/>
  <c r="O14"/>
  <c r="P14"/>
  <c r="Q14"/>
  <c r="C37" i="58"/>
  <c r="C36"/>
  <c r="C35"/>
  <c r="C32"/>
  <c r="C31"/>
  <c r="C30"/>
  <c r="C29"/>
  <c r="C28"/>
  <c r="C27"/>
  <c r="C32" i="57"/>
  <c r="C31"/>
  <c r="C30"/>
  <c r="C29"/>
  <c r="C28"/>
  <c r="C27"/>
  <c r="C37" i="56"/>
  <c r="C36"/>
  <c r="C35"/>
  <c r="C32"/>
  <c r="C31"/>
  <c r="C30"/>
  <c r="C29"/>
  <c r="C28"/>
  <c r="C27"/>
  <c r="C37" i="45"/>
  <c r="C36"/>
  <c r="C35"/>
  <c r="C32"/>
  <c r="C31"/>
  <c r="C30"/>
  <c r="C29"/>
  <c r="C28"/>
  <c r="C27"/>
  <c r="C1" i="62"/>
  <c r="A5"/>
  <c r="C5"/>
  <c r="A6"/>
  <c r="C6"/>
  <c r="A7"/>
  <c r="A8"/>
  <c r="C8"/>
  <c r="A10"/>
  <c r="B10"/>
  <c r="C10"/>
  <c r="D10"/>
  <c r="F10"/>
  <c r="D11"/>
  <c r="E11"/>
  <c r="A14"/>
  <c r="B14"/>
  <c r="C14"/>
  <c r="D14"/>
  <c r="F14"/>
  <c r="F27" i="46"/>
  <c r="C1" i="59"/>
  <c r="A5"/>
  <c r="C5"/>
  <c r="A6"/>
  <c r="C6"/>
  <c r="A7"/>
  <c r="C7"/>
  <c r="A8"/>
  <c r="A10"/>
  <c r="B10"/>
  <c r="C10"/>
  <c r="D10"/>
  <c r="F10"/>
  <c r="D11"/>
  <c r="E11"/>
  <c r="L12"/>
  <c r="M12"/>
  <c r="N12"/>
  <c r="O12"/>
  <c r="P12"/>
  <c r="Q12"/>
  <c r="A14"/>
  <c r="B14"/>
  <c r="C14"/>
  <c r="D14"/>
  <c r="E14"/>
  <c r="F14"/>
  <c r="A15"/>
  <c r="B15"/>
  <c r="C15"/>
  <c r="D15"/>
  <c r="E15"/>
  <c r="F15"/>
  <c r="A16"/>
  <c r="B16"/>
  <c r="C16"/>
  <c r="D16"/>
  <c r="E16"/>
  <c r="F16"/>
  <c r="A17"/>
  <c r="B17"/>
  <c r="C17"/>
  <c r="D17"/>
  <c r="E17"/>
  <c r="F17"/>
  <c r="A18"/>
  <c r="B18"/>
  <c r="C18"/>
  <c r="D18"/>
  <c r="E18"/>
  <c r="F18"/>
  <c r="A19"/>
  <c r="B19"/>
  <c r="C19"/>
  <c r="D19"/>
  <c r="E19"/>
  <c r="F19"/>
  <c r="A20"/>
  <c r="B20"/>
  <c r="C20"/>
  <c r="D20"/>
  <c r="E20"/>
  <c r="F20"/>
  <c r="A21"/>
  <c r="B21"/>
  <c r="C21"/>
  <c r="D21"/>
  <c r="E21"/>
  <c r="F21"/>
  <c r="A22"/>
  <c r="B22"/>
  <c r="C22"/>
  <c r="D22"/>
  <c r="E22"/>
  <c r="F22"/>
  <c r="C1" i="58"/>
  <c r="A5"/>
  <c r="C5"/>
  <c r="A6"/>
  <c r="C6"/>
  <c r="A7"/>
  <c r="C7"/>
  <c r="A8"/>
  <c r="A10"/>
  <c r="B10"/>
  <c r="C10"/>
  <c r="D10"/>
  <c r="F10"/>
  <c r="D11"/>
  <c r="E11"/>
  <c r="L12"/>
  <c r="M12"/>
  <c r="N12"/>
  <c r="O12"/>
  <c r="P12"/>
  <c r="Q12"/>
  <c r="A14"/>
  <c r="B14"/>
  <c r="C14"/>
  <c r="D14"/>
  <c r="E14"/>
  <c r="F14"/>
  <c r="A15"/>
  <c r="B15"/>
  <c r="C15"/>
  <c r="D15"/>
  <c r="E15"/>
  <c r="F15"/>
  <c r="A16"/>
  <c r="B16"/>
  <c r="C16"/>
  <c r="D16"/>
  <c r="E16"/>
  <c r="F16"/>
  <c r="A17"/>
  <c r="B17"/>
  <c r="C17"/>
  <c r="D17"/>
  <c r="E17"/>
  <c r="F17"/>
  <c r="A18"/>
  <c r="B18"/>
  <c r="C18"/>
  <c r="D18"/>
  <c r="E18"/>
  <c r="F18"/>
  <c r="A19"/>
  <c r="B19"/>
  <c r="C19"/>
  <c r="D19"/>
  <c r="E19"/>
  <c r="F19"/>
  <c r="A20"/>
  <c r="B20"/>
  <c r="C20"/>
  <c r="D20"/>
  <c r="E20"/>
  <c r="F20"/>
  <c r="A21"/>
  <c r="B21"/>
  <c r="C21"/>
  <c r="D21"/>
  <c r="E21"/>
  <c r="F21"/>
  <c r="A22"/>
  <c r="B22"/>
  <c r="C22"/>
  <c r="D22"/>
  <c r="E22"/>
  <c r="F22"/>
  <c r="C1" i="57"/>
  <c r="A5"/>
  <c r="C5"/>
  <c r="A6"/>
  <c r="C6"/>
  <c r="A7"/>
  <c r="C7"/>
  <c r="A8"/>
  <c r="A10"/>
  <c r="B10"/>
  <c r="C10"/>
  <c r="D10"/>
  <c r="F10"/>
  <c r="D11"/>
  <c r="E11"/>
  <c r="A14"/>
  <c r="B14"/>
  <c r="C14"/>
  <c r="D14"/>
  <c r="E14"/>
  <c r="F14"/>
  <c r="A15"/>
  <c r="B15"/>
  <c r="C15"/>
  <c r="D15"/>
  <c r="E15"/>
  <c r="F15"/>
  <c r="A16"/>
  <c r="B16"/>
  <c r="C16"/>
  <c r="D16"/>
  <c r="E16"/>
  <c r="F16"/>
  <c r="A17"/>
  <c r="B17"/>
  <c r="C17"/>
  <c r="D17"/>
  <c r="E17"/>
  <c r="F17"/>
  <c r="A18"/>
  <c r="B18"/>
  <c r="C18"/>
  <c r="D18"/>
  <c r="E18"/>
  <c r="F18"/>
  <c r="A19"/>
  <c r="B19"/>
  <c r="C19"/>
  <c r="D19"/>
  <c r="E19"/>
  <c r="F19"/>
  <c r="A20"/>
  <c r="B20"/>
  <c r="C20"/>
  <c r="D20"/>
  <c r="E20"/>
  <c r="F20"/>
  <c r="A21"/>
  <c r="B21"/>
  <c r="C21"/>
  <c r="D21"/>
  <c r="E21"/>
  <c r="F21"/>
  <c r="A22"/>
  <c r="B22"/>
  <c r="C22"/>
  <c r="D22"/>
  <c r="E22"/>
  <c r="F22"/>
  <c r="C1" i="56"/>
  <c r="A5"/>
  <c r="C5"/>
  <c r="A6"/>
  <c r="C6"/>
  <c r="A7"/>
  <c r="C7"/>
  <c r="A8"/>
  <c r="A10"/>
  <c r="B10"/>
  <c r="C10"/>
  <c r="D10"/>
  <c r="F10"/>
  <c r="D11"/>
  <c r="E11"/>
  <c r="L12"/>
  <c r="M12"/>
  <c r="N12"/>
  <c r="O12"/>
  <c r="P12"/>
  <c r="Q12"/>
  <c r="A14"/>
  <c r="B14"/>
  <c r="C14"/>
  <c r="D14"/>
  <c r="E14"/>
  <c r="F14"/>
  <c r="A15"/>
  <c r="B15"/>
  <c r="C15"/>
  <c r="D15"/>
  <c r="E15"/>
  <c r="F15"/>
  <c r="A16"/>
  <c r="B16"/>
  <c r="C16"/>
  <c r="D16"/>
  <c r="E16"/>
  <c r="F16"/>
  <c r="A17"/>
  <c r="B17"/>
  <c r="C17"/>
  <c r="D17"/>
  <c r="E17"/>
  <c r="F17"/>
  <c r="A18"/>
  <c r="B18"/>
  <c r="C18"/>
  <c r="D18"/>
  <c r="E18"/>
  <c r="F18"/>
  <c r="A19"/>
  <c r="B19"/>
  <c r="C19"/>
  <c r="D19"/>
  <c r="E19"/>
  <c r="F19"/>
  <c r="A20"/>
  <c r="B20"/>
  <c r="C20"/>
  <c r="D20"/>
  <c r="E20"/>
  <c r="F20"/>
  <c r="A21"/>
  <c r="B21"/>
  <c r="C21"/>
  <c r="D21"/>
  <c r="E21"/>
  <c r="F21"/>
  <c r="A22"/>
  <c r="B22"/>
  <c r="C22"/>
  <c r="D22"/>
  <c r="E22"/>
  <c r="F22"/>
  <c r="C1" i="46"/>
  <c r="A5"/>
  <c r="C5"/>
  <c r="A6"/>
  <c r="C6"/>
  <c r="A7"/>
  <c r="C7"/>
  <c r="A8"/>
  <c r="C8"/>
  <c r="A10"/>
  <c r="B10"/>
  <c r="C10"/>
  <c r="D10"/>
  <c r="F10"/>
  <c r="D11"/>
  <c r="E11"/>
  <c r="A14"/>
  <c r="B14"/>
  <c r="C14"/>
  <c r="D14"/>
  <c r="E14"/>
  <c r="F14"/>
  <c r="N14"/>
  <c r="A15"/>
  <c r="B15"/>
  <c r="C15"/>
  <c r="D15"/>
  <c r="E15"/>
  <c r="F15"/>
  <c r="N15"/>
  <c r="A16"/>
  <c r="B16"/>
  <c r="C16"/>
  <c r="D16"/>
  <c r="E16"/>
  <c r="F16"/>
  <c r="N16"/>
  <c r="A17"/>
  <c r="B17"/>
  <c r="C17"/>
  <c r="D17"/>
  <c r="E17"/>
  <c r="F17"/>
  <c r="N17"/>
  <c r="A18"/>
  <c r="B18"/>
  <c r="C18"/>
  <c r="D18"/>
  <c r="E18"/>
  <c r="F18"/>
  <c r="N18"/>
  <c r="A19"/>
  <c r="B19"/>
  <c r="C19"/>
  <c r="D19"/>
  <c r="E19"/>
  <c r="F19"/>
  <c r="N19"/>
  <c r="Q12" i="45"/>
  <c r="P12"/>
  <c r="O12"/>
  <c r="N12"/>
  <c r="M12"/>
  <c r="L12"/>
  <c r="A5"/>
  <c r="C5"/>
  <c r="A6"/>
  <c r="C6"/>
  <c r="A7"/>
  <c r="C7"/>
  <c r="A8"/>
  <c r="A10"/>
  <c r="B10"/>
  <c r="C10"/>
  <c r="F10"/>
  <c r="D11"/>
  <c r="E11"/>
  <c r="A14"/>
  <c r="B14"/>
  <c r="C14"/>
  <c r="D14"/>
  <c r="E14"/>
  <c r="F14"/>
  <c r="A15"/>
  <c r="B15"/>
  <c r="C15"/>
  <c r="D15"/>
  <c r="E15"/>
  <c r="F15"/>
  <c r="A16"/>
  <c r="B16"/>
  <c r="C16"/>
  <c r="D16"/>
  <c r="E16"/>
  <c r="F16"/>
  <c r="A17"/>
  <c r="B17"/>
  <c r="C17"/>
  <c r="D17"/>
  <c r="E17"/>
  <c r="F17"/>
  <c r="A18"/>
  <c r="B18"/>
  <c r="C18"/>
  <c r="D18"/>
  <c r="E18"/>
  <c r="F18"/>
  <c r="A19"/>
  <c r="B19"/>
  <c r="C19"/>
  <c r="D19"/>
  <c r="E19"/>
  <c r="F19"/>
  <c r="A20"/>
  <c r="B20"/>
  <c r="C20"/>
  <c r="D20"/>
  <c r="E20"/>
  <c r="F20"/>
  <c r="A21"/>
  <c r="B21"/>
  <c r="C21"/>
  <c r="D21"/>
  <c r="E21"/>
  <c r="F21"/>
  <c r="A22"/>
  <c r="B22"/>
  <c r="C22"/>
  <c r="D22"/>
  <c r="E22"/>
  <c r="F22"/>
  <c r="F27" i="43"/>
  <c r="C1"/>
  <c r="A5"/>
  <c r="C5"/>
  <c r="A6"/>
  <c r="C6"/>
  <c r="A7"/>
  <c r="C7"/>
  <c r="A8"/>
  <c r="C8"/>
  <c r="A10"/>
  <c r="B10"/>
  <c r="C10"/>
  <c r="D10"/>
  <c r="F10"/>
  <c r="D11"/>
  <c r="E11"/>
  <c r="A14"/>
  <c r="B14"/>
  <c r="C14"/>
  <c r="D14"/>
  <c r="F14"/>
  <c r="A15"/>
  <c r="B15"/>
  <c r="C15"/>
  <c r="D15"/>
  <c r="F15"/>
  <c r="A16"/>
  <c r="B16"/>
  <c r="C16"/>
  <c r="D16"/>
  <c r="F16"/>
  <c r="A17"/>
  <c r="B17"/>
  <c r="C17"/>
  <c r="D17"/>
  <c r="F17"/>
  <c r="A18"/>
  <c r="B18"/>
  <c r="C18"/>
  <c r="D18"/>
  <c r="F18"/>
  <c r="A19"/>
  <c r="B19"/>
  <c r="C19"/>
  <c r="D19"/>
  <c r="F19"/>
  <c r="F27" i="42"/>
  <c r="N19"/>
  <c r="N18"/>
  <c r="N17"/>
  <c r="N16"/>
  <c r="N15"/>
  <c r="N14"/>
  <c r="C1"/>
  <c r="A5"/>
  <c r="C5"/>
  <c r="A6"/>
  <c r="C6"/>
  <c r="A7"/>
  <c r="C7"/>
  <c r="A8"/>
  <c r="C8"/>
  <c r="A10"/>
  <c r="B10"/>
  <c r="C10"/>
  <c r="D10"/>
  <c r="F10"/>
  <c r="D11"/>
  <c r="E11"/>
  <c r="A14"/>
  <c r="B14"/>
  <c r="C14"/>
  <c r="D14"/>
  <c r="F14"/>
  <c r="A15"/>
  <c r="B15"/>
  <c r="C15"/>
  <c r="D15"/>
  <c r="F15"/>
  <c r="A16"/>
  <c r="B16"/>
  <c r="C16"/>
  <c r="D16"/>
  <c r="F16"/>
  <c r="A17"/>
  <c r="B17"/>
  <c r="C17"/>
  <c r="D17"/>
  <c r="F17"/>
  <c r="A18"/>
  <c r="B18"/>
  <c r="C18"/>
  <c r="D18"/>
  <c r="F18"/>
  <c r="A19"/>
  <c r="B19"/>
  <c r="C19"/>
  <c r="D19"/>
  <c r="F19"/>
  <c r="F27" i="40"/>
  <c r="F27" i="39"/>
  <c r="F27" i="23"/>
  <c r="C1" i="40"/>
  <c r="A5"/>
  <c r="C5"/>
  <c r="A6"/>
  <c r="C6"/>
  <c r="A7"/>
  <c r="C7"/>
  <c r="A8"/>
  <c r="C8"/>
  <c r="A10"/>
  <c r="B10"/>
  <c r="C10"/>
  <c r="D10"/>
  <c r="F10"/>
  <c r="D11"/>
  <c r="E11"/>
  <c r="A14"/>
  <c r="B14"/>
  <c r="C14"/>
  <c r="D14"/>
  <c r="F14"/>
  <c r="A15"/>
  <c r="B15"/>
  <c r="C15"/>
  <c r="D15"/>
  <c r="F15"/>
  <c r="A16"/>
  <c r="B16"/>
  <c r="C16"/>
  <c r="D16"/>
  <c r="F16"/>
  <c r="A17"/>
  <c r="B17"/>
  <c r="C17"/>
  <c r="D17"/>
  <c r="F17"/>
  <c r="A18"/>
  <c r="B18"/>
  <c r="C18"/>
  <c r="D18"/>
  <c r="F18"/>
  <c r="A19"/>
  <c r="B19"/>
  <c r="C19"/>
  <c r="D19"/>
  <c r="F19"/>
  <c r="A5" i="39"/>
  <c r="C5"/>
  <c r="A6"/>
  <c r="C6"/>
  <c r="A7"/>
  <c r="C7"/>
  <c r="A8"/>
  <c r="C8"/>
  <c r="A10"/>
  <c r="B10"/>
  <c r="D10"/>
  <c r="F10"/>
  <c r="D11"/>
  <c r="E11"/>
  <c r="A14"/>
  <c r="B14"/>
  <c r="C14"/>
  <c r="D14"/>
  <c r="F14"/>
  <c r="N14"/>
  <c r="A15"/>
  <c r="B15"/>
  <c r="C15"/>
  <c r="D15"/>
  <c r="F15"/>
  <c r="N15"/>
  <c r="A16"/>
  <c r="B16"/>
  <c r="C16"/>
  <c r="D16"/>
  <c r="F16"/>
  <c r="N16"/>
  <c r="A17"/>
  <c r="B17"/>
  <c r="C17"/>
  <c r="D17"/>
  <c r="F17"/>
  <c r="N17"/>
  <c r="A18"/>
  <c r="B18"/>
  <c r="C18"/>
  <c r="D18"/>
  <c r="F18"/>
  <c r="N18"/>
  <c r="A19"/>
  <c r="B19"/>
  <c r="C19"/>
  <c r="D19"/>
  <c r="F19"/>
  <c r="N19"/>
  <c r="A15" i="23"/>
  <c r="B15"/>
  <c r="C15"/>
  <c r="D15"/>
  <c r="F15"/>
  <c r="A16"/>
  <c r="B16"/>
  <c r="C16"/>
  <c r="D16"/>
  <c r="F16"/>
  <c r="A17"/>
  <c r="B17"/>
  <c r="C17"/>
  <c r="D17"/>
  <c r="F17"/>
  <c r="A18"/>
  <c r="B18"/>
  <c r="C18"/>
  <c r="D18"/>
  <c r="F18"/>
  <c r="A19"/>
  <c r="B19"/>
  <c r="C19"/>
  <c r="D19"/>
  <c r="F19"/>
  <c r="F14"/>
  <c r="D14"/>
  <c r="C14"/>
  <c r="B14"/>
  <c r="A14"/>
  <c r="F10"/>
  <c r="E11"/>
  <c r="D11"/>
  <c r="D10"/>
  <c r="B10"/>
  <c r="A10"/>
  <c r="A6"/>
  <c r="A7"/>
  <c r="A8"/>
  <c r="A5"/>
  <c r="C8"/>
  <c r="C7"/>
  <c r="C6"/>
  <c r="C5"/>
  <c r="C1"/>
  <c r="I18" i="58"/>
  <c r="I14" i="56"/>
  <c r="I15" i="45"/>
  <c r="J15" i="59"/>
  <c r="J18" i="65"/>
  <c r="K18"/>
  <c r="I22"/>
  <c r="J16" i="45"/>
  <c r="J16" i="63"/>
  <c r="J22"/>
  <c r="I17"/>
  <c r="J14" i="59"/>
  <c r="J14" i="45"/>
  <c r="K14" i="56"/>
  <c r="I18"/>
  <c r="I21" i="65"/>
  <c r="K14"/>
  <c r="J14"/>
  <c r="I14"/>
  <c r="I14" i="64"/>
  <c r="J18" i="63"/>
  <c r="K18"/>
  <c r="I14"/>
  <c r="J14"/>
  <c r="K15" i="65"/>
  <c r="I19" i="45"/>
  <c r="I14"/>
  <c r="K21" i="56"/>
  <c r="J19" i="58"/>
  <c r="I15" i="63"/>
  <c r="K20" i="64"/>
  <c r="K19" i="63"/>
  <c r="I19"/>
  <c r="K19" i="65" l="1"/>
  <c r="J19" i="63"/>
  <c r="K21"/>
  <c r="I21" i="64"/>
  <c r="I16" i="56"/>
  <c r="K21" i="45"/>
  <c r="J18"/>
  <c r="I22" i="56"/>
  <c r="I19"/>
  <c r="J18"/>
  <c r="I17"/>
  <c r="J21" i="58"/>
  <c r="J16"/>
  <c r="I16" i="59"/>
  <c r="J23" i="45"/>
  <c r="K24" i="56"/>
  <c r="K16" i="63"/>
  <c r="K22"/>
  <c r="I16" i="64"/>
  <c r="J22"/>
  <c r="J16"/>
  <c r="K22"/>
  <c r="J22" i="65"/>
  <c r="I22" i="45"/>
  <c r="J20"/>
  <c r="J19"/>
  <c r="K18"/>
  <c r="J17"/>
  <c r="I16"/>
  <c r="J22" i="58"/>
  <c r="J20"/>
  <c r="K18"/>
  <c r="I17"/>
  <c r="I16"/>
  <c r="J15"/>
  <c r="K17" i="56"/>
  <c r="K18"/>
  <c r="I22" i="63"/>
  <c r="H22" s="1"/>
  <c r="G22" s="1"/>
  <c r="I22" i="62" s="1"/>
  <c r="I16" i="63"/>
  <c r="K22" i="65"/>
  <c r="J19" i="56"/>
  <c r="J21" i="45"/>
  <c r="K14" i="58"/>
  <c r="J22" i="59"/>
  <c r="K21"/>
  <c r="J18"/>
  <c r="K17"/>
  <c r="K16"/>
  <c r="I15"/>
  <c r="I21"/>
  <c r="J23"/>
  <c r="J24"/>
  <c r="K17" i="58"/>
  <c r="K23"/>
  <c r="K24"/>
  <c r="K17" i="65"/>
  <c r="H17" s="1"/>
  <c r="G17" s="1"/>
  <c r="K17" i="62" s="1"/>
  <c r="J15" i="65"/>
  <c r="H15" s="1"/>
  <c r="G15" s="1"/>
  <c r="K15" i="62" s="1"/>
  <c r="J23" i="65"/>
  <c r="K24"/>
  <c r="K16" i="64"/>
  <c r="I18"/>
  <c r="I20"/>
  <c r="I22"/>
  <c r="J15"/>
  <c r="J17"/>
  <c r="K19"/>
  <c r="K23"/>
  <c r="J24"/>
  <c r="J23" i="63"/>
  <c r="K24"/>
  <c r="J23" i="56"/>
  <c r="J24"/>
  <c r="K23" i="45"/>
  <c r="J24"/>
  <c r="K21" i="64"/>
  <c r="J24" i="58"/>
  <c r="I24"/>
  <c r="J24" i="63"/>
  <c r="I23" i="64"/>
  <c r="I23" i="45"/>
  <c r="I23" i="58"/>
  <c r="I24" i="65"/>
  <c r="J23" i="58"/>
  <c r="J24" i="65"/>
  <c r="J23" i="64"/>
  <c r="I24" i="63"/>
  <c r="H24" s="1"/>
  <c r="G24" s="1"/>
  <c r="I24" i="62" s="1"/>
  <c r="K23" i="59"/>
  <c r="K23" i="56"/>
  <c r="K23" i="65"/>
  <c r="K24" i="45"/>
  <c r="K24" i="59"/>
  <c r="K24" i="64"/>
  <c r="K23" i="63"/>
  <c r="I24" i="56"/>
  <c r="I23"/>
  <c r="I23" i="63"/>
  <c r="I24" i="64"/>
  <c r="I23" i="65"/>
  <c r="I24" i="59"/>
  <c r="I23"/>
  <c r="I19" i="64"/>
  <c r="J15" i="63"/>
  <c r="K17"/>
  <c r="H17" s="1"/>
  <c r="G17" s="1"/>
  <c r="I17" i="62" s="1"/>
  <c r="I24" i="45"/>
  <c r="I14" i="59"/>
  <c r="I14" i="58"/>
  <c r="K14" i="45"/>
  <c r="H14" s="1"/>
  <c r="G14" s="1"/>
  <c r="G14" i="62" s="1"/>
  <c r="H19" i="65"/>
  <c r="G19" s="1"/>
  <c r="K19" i="62" s="1"/>
  <c r="J14" i="58"/>
  <c r="K14" i="59"/>
  <c r="K14" i="63"/>
  <c r="H14" s="1"/>
  <c r="G14" s="1"/>
  <c r="I14" i="62" s="1"/>
  <c r="K15" i="63"/>
  <c r="J14" i="56"/>
  <c r="H14" s="1"/>
  <c r="G14" s="1"/>
  <c r="H14" i="62" s="1"/>
  <c r="J22" i="45"/>
  <c r="I21"/>
  <c r="I20"/>
  <c r="K19"/>
  <c r="I18"/>
  <c r="I17"/>
  <c r="K16"/>
  <c r="J15"/>
  <c r="H15" s="1"/>
  <c r="G15" s="1"/>
  <c r="G15" i="62" s="1"/>
  <c r="J22" i="56"/>
  <c r="I21"/>
  <c r="J20"/>
  <c r="K19"/>
  <c r="J17"/>
  <c r="J16"/>
  <c r="H16" s="1"/>
  <c r="G16" s="1"/>
  <c r="H16" i="62" s="1"/>
  <c r="J15" i="56"/>
  <c r="I22" i="58"/>
  <c r="I21"/>
  <c r="K20"/>
  <c r="I19"/>
  <c r="H19" s="1"/>
  <c r="G19" s="1"/>
  <c r="L19" i="62" s="1"/>
  <c r="J18" i="58"/>
  <c r="J17"/>
  <c r="K16"/>
  <c r="I15"/>
  <c r="I22" i="59"/>
  <c r="J21"/>
  <c r="I20"/>
  <c r="K19"/>
  <c r="I18"/>
  <c r="J17"/>
  <c r="J16"/>
  <c r="K15"/>
  <c r="K14" i="64"/>
  <c r="H14" s="1"/>
  <c r="G14" s="1"/>
  <c r="J14" i="62" s="1"/>
  <c r="H14" i="65"/>
  <c r="G14" s="1"/>
  <c r="K14" i="62" s="1"/>
  <c r="I15" i="64"/>
  <c r="K17"/>
  <c r="J19"/>
  <c r="H16" i="63"/>
  <c r="G16" s="1"/>
  <c r="I16" i="62" s="1"/>
  <c r="H18" i="65"/>
  <c r="G18" s="1"/>
  <c r="K18" i="62" s="1"/>
  <c r="H18" i="63"/>
  <c r="G18" s="1"/>
  <c r="I18" i="62" s="1"/>
  <c r="H19" i="63"/>
  <c r="G19" s="1"/>
  <c r="I19" i="62" s="1"/>
  <c r="J20" i="64"/>
  <c r="I17" i="59"/>
  <c r="J19"/>
  <c r="I20" i="58"/>
  <c r="K21"/>
  <c r="J21" i="56"/>
  <c r="K22"/>
  <c r="K22" i="45"/>
  <c r="K20" i="59"/>
  <c r="K22"/>
  <c r="I20" i="56"/>
  <c r="I20" i="63"/>
  <c r="J20"/>
  <c r="K20" i="56"/>
  <c r="I21" i="63"/>
  <c r="H21" s="1"/>
  <c r="G21" s="1"/>
  <c r="I21" i="62" s="1"/>
  <c r="J20" i="59"/>
  <c r="K15" i="56"/>
  <c r="K17" i="45"/>
  <c r="K20"/>
  <c r="K18" i="64"/>
  <c r="J18"/>
  <c r="I20" i="65"/>
  <c r="I16"/>
  <c r="K20"/>
  <c r="K16"/>
  <c r="I15" i="56"/>
  <c r="K15" i="58"/>
  <c r="I17" i="64"/>
  <c r="K21" i="65"/>
  <c r="H21" s="1"/>
  <c r="G21" s="1"/>
  <c r="K21" i="62" s="1"/>
  <c r="H21" i="64" l="1"/>
  <c r="G21" s="1"/>
  <c r="J21" i="62" s="1"/>
  <c r="H18" i="56"/>
  <c r="G18" s="1"/>
  <c r="H18" i="62" s="1"/>
  <c r="H15" i="59"/>
  <c r="G15" s="1"/>
  <c r="M15" i="62" s="1"/>
  <c r="H17" i="58"/>
  <c r="G17" s="1"/>
  <c r="L17" i="62" s="1"/>
  <c r="H16" i="45"/>
  <c r="G16" s="1"/>
  <c r="G16" i="62" s="1"/>
  <c r="H18" i="45"/>
  <c r="G18" s="1"/>
  <c r="G18" i="62" s="1"/>
  <c r="H14" i="59"/>
  <c r="G14" s="1"/>
  <c r="M14" i="62" s="1"/>
  <c r="H23" i="63"/>
  <c r="G23" s="1"/>
  <c r="I23" i="62" s="1"/>
  <c r="H19" i="56"/>
  <c r="G19" s="1"/>
  <c r="H19" i="62" s="1"/>
  <c r="H14" i="58"/>
  <c r="G14" s="1"/>
  <c r="L14" i="62" s="1"/>
  <c r="H23" i="59"/>
  <c r="G23" s="1"/>
  <c r="M23" i="62" s="1"/>
  <c r="H16" i="64"/>
  <c r="G16" s="1"/>
  <c r="J16" i="62" s="1"/>
  <c r="H22" i="65"/>
  <c r="G22" s="1"/>
  <c r="K22" i="62" s="1"/>
  <c r="H22" i="64"/>
  <c r="G22" s="1"/>
  <c r="J22" i="62" s="1"/>
  <c r="H21" i="45"/>
  <c r="G21" s="1"/>
  <c r="G21" i="62" s="1"/>
  <c r="H21" i="59"/>
  <c r="G21" s="1"/>
  <c r="M21" i="62" s="1"/>
  <c r="H17" i="56"/>
  <c r="G17" s="1"/>
  <c r="H17" i="62" s="1"/>
  <c r="H24" i="64"/>
  <c r="G24" s="1"/>
  <c r="J24" i="62" s="1"/>
  <c r="H23" i="64"/>
  <c r="G23" s="1"/>
  <c r="J23" i="62" s="1"/>
  <c r="H24" i="58"/>
  <c r="G24" s="1"/>
  <c r="L24" i="62" s="1"/>
  <c r="H23" i="56"/>
  <c r="G23" s="1"/>
  <c r="H23" i="62" s="1"/>
  <c r="H23" i="45"/>
  <c r="G23" s="1"/>
  <c r="G23" i="62" s="1"/>
  <c r="H23" i="58"/>
  <c r="G23" s="1"/>
  <c r="L23" i="62" s="1"/>
  <c r="H20" i="64"/>
  <c r="G20" s="1"/>
  <c r="J20" i="62" s="1"/>
  <c r="H16" i="58"/>
  <c r="G16" s="1"/>
  <c r="L16" i="62" s="1"/>
  <c r="H15" i="64"/>
  <c r="G15" s="1"/>
  <c r="J15" i="62" s="1"/>
  <c r="H16" i="59"/>
  <c r="G16" s="1"/>
  <c r="M16" i="62" s="1"/>
  <c r="H18" i="59"/>
  <c r="G18" s="1"/>
  <c r="M18" i="62" s="1"/>
  <c r="H18" i="58"/>
  <c r="G18" s="1"/>
  <c r="L18" i="62" s="1"/>
  <c r="H22" i="58"/>
  <c r="G22" s="1"/>
  <c r="L22" i="62" s="1"/>
  <c r="H19" i="45"/>
  <c r="G19" s="1"/>
  <c r="G19" i="62" s="1"/>
  <c r="H24" i="56"/>
  <c r="G24" s="1"/>
  <c r="H24" i="62" s="1"/>
  <c r="H24" i="65"/>
  <c r="G24" s="1"/>
  <c r="K24" i="62" s="1"/>
  <c r="H24" i="45"/>
  <c r="G24" s="1"/>
  <c r="G24" i="62" s="1"/>
  <c r="H21" i="56"/>
  <c r="G21" s="1"/>
  <c r="H21" i="62" s="1"/>
  <c r="H20" i="58"/>
  <c r="G20" s="1"/>
  <c r="L20" i="62" s="1"/>
  <c r="H15" i="63"/>
  <c r="G15" s="1"/>
  <c r="I15" i="62" s="1"/>
  <c r="H24" i="59"/>
  <c r="G24" s="1"/>
  <c r="M24" i="62" s="1"/>
  <c r="H23" i="65"/>
  <c r="G23" s="1"/>
  <c r="K23" i="62" s="1"/>
  <c r="H22" i="59"/>
  <c r="G22" s="1"/>
  <c r="M22" i="62" s="1"/>
  <c r="H19" i="64"/>
  <c r="G19" s="1"/>
  <c r="J19" i="62" s="1"/>
  <c r="H17" i="64"/>
  <c r="G17" s="1"/>
  <c r="J17" i="62" s="1"/>
  <c r="H17" i="45"/>
  <c r="G17" s="1"/>
  <c r="G17" i="62" s="1"/>
  <c r="H22" i="56"/>
  <c r="G22" s="1"/>
  <c r="H22" i="62" s="1"/>
  <c r="H21" i="58"/>
  <c r="G21" s="1"/>
  <c r="L21" i="62" s="1"/>
  <c r="H19" i="59"/>
  <c r="G19" s="1"/>
  <c r="M19" i="62" s="1"/>
  <c r="H15" i="58"/>
  <c r="G15" s="1"/>
  <c r="L15" i="62" s="1"/>
  <c r="H20" i="45"/>
  <c r="G20" s="1"/>
  <c r="G20" i="62" s="1"/>
  <c r="H22" i="45"/>
  <c r="G22" s="1"/>
  <c r="G22" i="62" s="1"/>
  <c r="H17" i="59"/>
  <c r="G17" s="1"/>
  <c r="M17" i="62" s="1"/>
  <c r="H15" i="56"/>
  <c r="G15" s="1"/>
  <c r="H15" i="62" s="1"/>
  <c r="H18" i="64"/>
  <c r="G18" s="1"/>
  <c r="J18" i="62" s="1"/>
  <c r="H20" i="65"/>
  <c r="G20" s="1"/>
  <c r="K20" i="62" s="1"/>
  <c r="H20" i="56"/>
  <c r="G20" s="1"/>
  <c r="H20" i="62" s="1"/>
  <c r="H20" i="59"/>
  <c r="G20" s="1"/>
  <c r="M20" i="62" s="1"/>
  <c r="H16" i="65"/>
  <c r="G16" s="1"/>
  <c r="K16" i="62" s="1"/>
  <c r="H20" i="63"/>
  <c r="G20" s="1"/>
  <c r="I20" i="62" s="1"/>
  <c r="N14" l="1"/>
  <c r="AW14" i="67" s="1"/>
  <c r="N22" i="62"/>
  <c r="AW22" i="67" s="1"/>
  <c r="N16" i="62"/>
  <c r="AW16" i="67" s="1"/>
  <c r="N18" i="62"/>
  <c r="AW18" i="67" s="1"/>
  <c r="N24" i="62"/>
  <c r="AW24" i="67" s="1"/>
  <c r="N23" i="62"/>
  <c r="AW23" i="67" s="1"/>
  <c r="N15" i="62"/>
  <c r="AW15" i="67" s="1"/>
  <c r="N19" i="62"/>
  <c r="AW19" i="67" s="1"/>
  <c r="N21" i="62"/>
  <c r="AW21" i="67" s="1"/>
  <c r="N17" i="62"/>
  <c r="AW17" i="67" s="1"/>
  <c r="N20" i="62"/>
  <c r="AW20" i="67" s="1"/>
</calcChain>
</file>

<file path=xl/sharedStrings.xml><?xml version="1.0" encoding="utf-8"?>
<sst xmlns="http://schemas.openxmlformats.org/spreadsheetml/2006/main" count="408" uniqueCount="134">
  <si>
    <t xml:space="preserve"> </t>
  </si>
  <si>
    <t>ПОКАЗАТЕЛЬ</t>
  </si>
  <si>
    <t>№</t>
  </si>
  <si>
    <t xml:space="preserve">КС </t>
  </si>
  <si>
    <t>Сложность</t>
  </si>
  <si>
    <t>Новизна</t>
  </si>
  <si>
    <t>Полезность</t>
  </si>
  <si>
    <t>Сумма баллов</t>
  </si>
  <si>
    <t>Место</t>
  </si>
  <si>
    <t>Судьи</t>
  </si>
  <si>
    <t>Нв</t>
  </si>
  <si>
    <t>Н</t>
  </si>
  <si>
    <t>П</t>
  </si>
  <si>
    <t>Сл</t>
  </si>
  <si>
    <t>Судья</t>
  </si>
  <si>
    <t>Безопасность</t>
  </si>
  <si>
    <t>Напряженность</t>
  </si>
  <si>
    <t>Сроки</t>
  </si>
  <si>
    <t>Сложность/Новизна/Безопасность/Напряженность/Полезность</t>
  </si>
  <si>
    <t>Судья-1</t>
  </si>
  <si>
    <t>Судья-2</t>
  </si>
  <si>
    <t>Судья-3</t>
  </si>
  <si>
    <t>Судья-4</t>
  </si>
  <si>
    <t>Судья-5</t>
  </si>
  <si>
    <t>Судья-6</t>
  </si>
  <si>
    <t>Фамилия И.О.</t>
  </si>
  <si>
    <t>Фамилия И.О.(город, звание)</t>
  </si>
  <si>
    <t xml:space="preserve">Кол-во судей = </t>
  </si>
  <si>
    <t>Миним. значение</t>
  </si>
  <si>
    <t>Максим. значение</t>
  </si>
  <si>
    <t xml:space="preserve">Число учитываемых оценок = </t>
  </si>
  <si>
    <t>Среднее значение</t>
  </si>
  <si>
    <t>Судьи заносятся в алфавитном порядке !</t>
  </si>
  <si>
    <t>Зам. Гл.судьи по виду :</t>
  </si>
  <si>
    <t>Секретарь СК по виду:</t>
  </si>
  <si>
    <t>Главный судья соревнований:</t>
  </si>
  <si>
    <t>Показатель</t>
  </si>
  <si>
    <t>Главный судья :</t>
  </si>
  <si>
    <t>Вид программы</t>
  </si>
  <si>
    <t>Статус соревнований</t>
  </si>
  <si>
    <t>Внимание: заполняются только желтые и красные поля !</t>
  </si>
  <si>
    <t>Спортивная дисциплина</t>
  </si>
  <si>
    <t>СПИСОК КОМАНД</t>
  </si>
  <si>
    <t>СВОДНЫЙ ПРОТОКОЛ ПО ПОКАЗАТЕЛЮ «БЕЗОПАСНОСТЬ»</t>
  </si>
  <si>
    <t>СВОДНЫЙ ПРОТОКОЛ ПО ПОКАЗАТЕЛЮ «НАПРЯЖЕННОСТЬ»</t>
  </si>
  <si>
    <t>СВОДНЫЙ ПРОТОКОЛ ПО ПОКАЗАТЕЛЮ «ПОЛЕЗНОСТЬ»</t>
  </si>
  <si>
    <t>СВОДНЫЙ ПРОТОКОЛ ПО ПОКАЗАТЕЛЮ «НОВИЗНА»</t>
  </si>
  <si>
    <t>СВОДНЫЙ ПРОТОКОЛ ПО ПОКАЗАТЕЛЮ «СЛОЖНОСТЬ»</t>
  </si>
  <si>
    <t>СУДЕЙСКИЙ ПРОТОКОЛ СУДЬИ-ЭКСПЕРТА</t>
  </si>
  <si>
    <t>ИТОГОВЫЙ СУДЕЙСКИЙ ПРОТОКОЛ</t>
  </si>
  <si>
    <t>заявлено</t>
  </si>
  <si>
    <t>пройдено</t>
  </si>
  <si>
    <t>Результат</t>
  </si>
  <si>
    <t>Ст</t>
  </si>
  <si>
    <t>Тк</t>
  </si>
  <si>
    <t>Т</t>
  </si>
  <si>
    <t>Б</t>
  </si>
  <si>
    <t>Регион маршрута</t>
  </si>
  <si>
    <t>Суммарный резудьтат</t>
  </si>
  <si>
    <t>Примечания</t>
  </si>
  <si>
    <r>
      <rPr>
        <b/>
        <sz val="12"/>
        <rFont val="Arial Cyr"/>
        <charset val="204"/>
      </rPr>
      <t xml:space="preserve">Сумма  </t>
    </r>
    <r>
      <rPr>
        <b/>
        <sz val="8"/>
        <rFont val="Arial Cyr"/>
        <charset val="204"/>
      </rPr>
      <t xml:space="preserve">
(без крайних баллов)</t>
    </r>
  </si>
  <si>
    <t>Судьи эксперты:</t>
  </si>
  <si>
    <t>Зам. Гл.судьи по судейству:</t>
  </si>
  <si>
    <t>по судейству:</t>
  </si>
  <si>
    <t xml:space="preserve">Зам. Главного судьи </t>
  </si>
  <si>
    <t>СВОДНЫЙ ПРОТОКОЛ ПО ПОКАЗАТЕЛЮ «СТРАТЕГИЯ»</t>
  </si>
  <si>
    <t>Стратегия</t>
  </si>
  <si>
    <t>СВОДНЫЙ ПРОТОКОЛ ПО ПОКАЗАТЕЛЮ «ТАКТИКА»</t>
  </si>
  <si>
    <t>Тактика</t>
  </si>
  <si>
    <t>СВОДНЫЙ ПРОТОКОЛ ПО ПОКАЗАТЕЛЮ «ТЕХНИКА»</t>
  </si>
  <si>
    <t>Техника</t>
  </si>
  <si>
    <t>СВОДНЫЙ ПРОТОКОЛ ПО ПОКАЗАТЕЛЯМ</t>
  </si>
  <si>
    <t>Показатель Б</t>
  </si>
  <si>
    <t>Главныйсекретарь соревнований:</t>
  </si>
  <si>
    <t>Среднее значение
оценок судей-экспертов по всем показателям</t>
  </si>
  <si>
    <t>Емельянов С.А.</t>
  </si>
  <si>
    <t>Емельянов С.А. (г. Москва, СС2К)</t>
  </si>
  <si>
    <t>Романов Д.А.</t>
  </si>
  <si>
    <t>Романов Д.А. (Московская обл., ССВК)</t>
  </si>
  <si>
    <t>Фефелов А.В.</t>
  </si>
  <si>
    <t>Фефелов А.В. (г. Москва, СС2К)</t>
  </si>
  <si>
    <t>Департамент спорта города Москвы
Федерация спортивного туризма - объединение туристов Москвы</t>
  </si>
  <si>
    <t>Кубок Москвы</t>
  </si>
  <si>
    <t>Маршрут - на средствах передвижения (1-6 категория), 0840061811Я</t>
  </si>
  <si>
    <t>20 февраля 2023</t>
  </si>
  <si>
    <t xml:space="preserve"> г. Москва</t>
  </si>
  <si>
    <t>№ СМ в ЕКП 53470</t>
  </si>
  <si>
    <t xml:space="preserve">Ф.И.О. руководителя группы
(Организация) </t>
  </si>
  <si>
    <t>Краснодарский край</t>
  </si>
  <si>
    <t>Потапенко А.М.</t>
  </si>
  <si>
    <t>Потапенко А.М. (г. Москва, СС2К)</t>
  </si>
  <si>
    <t>Картузов С.А.</t>
  </si>
  <si>
    <t>Картузов С.А. (г. Москва, СС3К)</t>
  </si>
  <si>
    <t>Спортивные  маршруты  2 к.с.; средство передвижение - велосипед; 
мужчины, женщины</t>
  </si>
  <si>
    <t>Архипов А.Ю.
(ТК МГТУ им. Н.Э. Баумана)</t>
  </si>
  <si>
    <t>07.06.2022 -
15.06.2022</t>
  </si>
  <si>
    <t>Кавказ</t>
  </si>
  <si>
    <t>Бояров Г.К.
(РОО МКВ)</t>
  </si>
  <si>
    <t>05.06.2022 -
12.06.2022</t>
  </si>
  <si>
    <t>Журавлёв А.В.
(РОО МКВ)</t>
  </si>
  <si>
    <t>01.10.2022 -
09.10.2022</t>
  </si>
  <si>
    <t xml:space="preserve">Крым </t>
  </si>
  <si>
    <t>04.06.2022 -
11.06.2022</t>
  </si>
  <si>
    <t>Климова Г.Ю.
(РОО МКВ)</t>
  </si>
  <si>
    <t>Корнеев Д.А.
(РОО МКВ)</t>
  </si>
  <si>
    <t>Крюкова Т.А.
(РОО МКВ)</t>
  </si>
  <si>
    <t>Петров М.И.
(РОО МКВ)</t>
  </si>
  <si>
    <t>Поволжье</t>
  </si>
  <si>
    <t>02.05.2022 -
09.05.2022</t>
  </si>
  <si>
    <t>Самойлов Ю. Л.
(ТК МГТУ им. Н.Э. Баумана)</t>
  </si>
  <si>
    <t>Степичева И.В.
(ТК МГТУ им. Н.Э. Баумана)</t>
  </si>
  <si>
    <t>Краснодарский край, Крым</t>
  </si>
  <si>
    <t>Устинов А.В.
(РОО ФСТ-ОТМ)</t>
  </si>
  <si>
    <t>Карелия</t>
  </si>
  <si>
    <t>08.07.2022 -
17.07.2022</t>
  </si>
  <si>
    <t>Хорунжева О.Е.
(ТК МГТУ им. Н.Э. Баумана)</t>
  </si>
  <si>
    <t>30.04.2022 -
09.05.2022</t>
  </si>
  <si>
    <t>30.04.2022 -
08.05.2022</t>
  </si>
  <si>
    <t>01.05.2022 -
09.05.2022</t>
  </si>
  <si>
    <t>Комаров Н.А.</t>
  </si>
  <si>
    <t>Комаров Н.А. (Волгоградская обл., СС3К)</t>
  </si>
  <si>
    <t>Кодыш В.Э. (г. Москва, СС1К)</t>
  </si>
  <si>
    <t>Григорьева Т.В. (г. Москва, ССВК)</t>
  </si>
  <si>
    <t>Более 30% групы имеют опыт не выше ПВД, нарушение ПДД.</t>
  </si>
  <si>
    <t>Расчитаны не все паспорта ПП</t>
  </si>
  <si>
    <t>Не правильно проведен расчет показателя S, е-отчет не закончен.</t>
  </si>
  <si>
    <t>Более 30% групы имеют опыт не выше ПВД, Нарушение ТБ, неоднократные падения</t>
  </si>
  <si>
    <t>Более 30% групы имеют опыт не выше ПВД, е-отчет не закончен.</t>
  </si>
  <si>
    <t>опыт у участников не соответствует 30%</t>
  </si>
  <si>
    <t>падение участника группы 3 раза</t>
  </si>
  <si>
    <t>небольшие изменения маршрута</t>
  </si>
  <si>
    <t>Падение участника группы</t>
  </si>
  <si>
    <t>опыт у участников не соответствует 30%, изменение заявленного маршрута, сход с маршрута 3-х участников,  движение по встречной полосе, движение в темное время, слабая подготовленность группы к походу, не оформлен лист допуска к соревнованиям.</t>
  </si>
  <si>
    <t>опыт у участников не соответствует 30%,  не оформлен лист допуска к соревнованию (судья по виду), изменение заявленного маршрута</t>
  </si>
</sst>
</file>

<file path=xl/styles.xml><?xml version="1.0" encoding="utf-8"?>
<styleSheet xmlns="http://schemas.openxmlformats.org/spreadsheetml/2006/main">
  <numFmts count="1">
    <numFmt numFmtId="164" formatCode="0.0"/>
  </numFmts>
  <fonts count="22">
    <font>
      <sz val="10"/>
      <name val="Arial Cyr"/>
      <charset val="204"/>
    </font>
    <font>
      <b/>
      <sz val="14"/>
      <name val="Arial Cyr"/>
      <family val="2"/>
      <charset val="204"/>
    </font>
    <font>
      <b/>
      <sz val="14"/>
      <name val="Arial Cyr"/>
      <charset val="204"/>
    </font>
    <font>
      <sz val="11"/>
      <name val="Arial Cyr"/>
      <family val="2"/>
      <charset val="204"/>
    </font>
    <font>
      <b/>
      <sz val="12"/>
      <name val="Arial Cyr"/>
      <charset val="204"/>
    </font>
    <font>
      <b/>
      <u/>
      <sz val="14"/>
      <name val="Arial Cyr"/>
      <family val="2"/>
      <charset val="204"/>
    </font>
    <font>
      <b/>
      <sz val="11"/>
      <name val="Arial Cyr"/>
      <family val="2"/>
      <charset val="204"/>
    </font>
    <font>
      <b/>
      <sz val="10"/>
      <name val="Arial Cyr"/>
      <charset val="204"/>
    </font>
    <font>
      <sz val="10"/>
      <name val="Arial Cyr"/>
      <family val="2"/>
      <charset val="204"/>
    </font>
    <font>
      <b/>
      <sz val="16"/>
      <name val="Arial Cyr"/>
      <family val="2"/>
      <charset val="204"/>
    </font>
    <font>
      <b/>
      <sz val="10"/>
      <name val="Arial Cyr"/>
      <family val="2"/>
      <charset val="204"/>
    </font>
    <font>
      <sz val="14"/>
      <name val="Arial Cyr"/>
      <family val="2"/>
      <charset val="204"/>
    </font>
    <font>
      <sz val="8"/>
      <name val="Arial Cyr"/>
      <charset val="204"/>
    </font>
    <font>
      <b/>
      <sz val="16"/>
      <name val="Arial Cyr"/>
      <charset val="204"/>
    </font>
    <font>
      <b/>
      <sz val="14"/>
      <name val="Arial"/>
      <family val="2"/>
      <charset val="204"/>
    </font>
    <font>
      <sz val="14"/>
      <name val="Arial Cyr"/>
      <charset val="204"/>
    </font>
    <font>
      <sz val="14"/>
      <name val="Arial"/>
      <family val="2"/>
      <charset val="204"/>
    </font>
    <font>
      <sz val="18"/>
      <name val="Arial Cyr"/>
      <charset val="204"/>
    </font>
    <font>
      <b/>
      <sz val="12"/>
      <name val="Arial Cyr"/>
      <family val="2"/>
      <charset val="204"/>
    </font>
    <font>
      <sz val="12"/>
      <name val="Arial Cyr"/>
      <family val="2"/>
      <charset val="204"/>
    </font>
    <font>
      <b/>
      <sz val="8"/>
      <name val="Arial Cyr"/>
      <charset val="204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0">
    <xf numFmtId="0" fontId="0" fillId="0" borderId="0" xfId="0"/>
    <xf numFmtId="0" fontId="0" fillId="0" borderId="0" xfId="0" applyBorder="1"/>
    <xf numFmtId="0" fontId="11" fillId="0" borderId="0" xfId="0" applyFont="1"/>
    <xf numFmtId="0" fontId="2" fillId="0" borderId="0" xfId="0" applyFont="1"/>
    <xf numFmtId="0" fontId="7" fillId="0" borderId="0" xfId="0" applyFont="1"/>
    <xf numFmtId="0" fontId="4" fillId="0" borderId="0" xfId="0" applyFont="1"/>
    <xf numFmtId="0" fontId="0" fillId="0" borderId="1" xfId="0" applyBorder="1"/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/>
    </xf>
    <xf numFmtId="0" fontId="7" fillId="0" borderId="0" xfId="0" applyFont="1" applyAlignment="1">
      <alignment horizontal="center"/>
    </xf>
    <xf numFmtId="0" fontId="0" fillId="0" borderId="0" xfId="0" applyBorder="1" applyAlignment="1">
      <alignment horizontal="justify"/>
    </xf>
    <xf numFmtId="1" fontId="10" fillId="0" borderId="0" xfId="0" applyNumberFormat="1" applyFont="1" applyBorder="1" applyAlignment="1">
      <alignment horizontal="center" vertical="top"/>
    </xf>
    <xf numFmtId="0" fontId="4" fillId="0" borderId="0" xfId="0" applyFont="1" applyBorder="1"/>
    <xf numFmtId="0" fontId="4" fillId="0" borderId="0" xfId="0" applyFont="1" applyBorder="1" applyAlignment="1">
      <alignment horizontal="left" vertical="top" wrapText="1"/>
    </xf>
    <xf numFmtId="0" fontId="0" fillId="0" borderId="1" xfId="0" applyBorder="1" applyAlignment="1">
      <alignment horizontal="justify"/>
    </xf>
    <xf numFmtId="1" fontId="10" fillId="0" borderId="1" xfId="0" applyNumberFormat="1" applyFont="1" applyBorder="1" applyAlignment="1">
      <alignment horizontal="center" vertical="top"/>
    </xf>
    <xf numFmtId="0" fontId="0" fillId="2" borderId="2" xfId="0" applyFill="1" applyBorder="1"/>
    <xf numFmtId="164" fontId="13" fillId="0" borderId="2" xfId="0" applyNumberFormat="1" applyFont="1" applyBorder="1" applyAlignment="1">
      <alignment horizontal="center" vertical="center" wrapText="1"/>
    </xf>
    <xf numFmtId="0" fontId="0" fillId="0" borderId="0" xfId="0" applyFill="1" applyBorder="1"/>
    <xf numFmtId="164" fontId="2" fillId="0" borderId="2" xfId="0" applyNumberFormat="1" applyFont="1" applyBorder="1" applyAlignment="1">
      <alignment horizontal="center" vertical="center"/>
    </xf>
    <xf numFmtId="164" fontId="13" fillId="0" borderId="2" xfId="0" applyNumberFormat="1" applyFont="1" applyBorder="1" applyAlignment="1">
      <alignment horizontal="center" vertical="center"/>
    </xf>
    <xf numFmtId="0" fontId="7" fillId="3" borderId="0" xfId="0" applyFont="1" applyFill="1" applyAlignment="1">
      <alignment horizontal="center"/>
    </xf>
    <xf numFmtId="164" fontId="14" fillId="0" borderId="2" xfId="0" applyNumberFormat="1" applyFont="1" applyFill="1" applyBorder="1" applyAlignment="1">
      <alignment horizontal="center" vertical="center"/>
    </xf>
    <xf numFmtId="164" fontId="14" fillId="0" borderId="2" xfId="0" applyNumberFormat="1" applyFont="1" applyBorder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 wrapText="1"/>
    </xf>
    <xf numFmtId="164" fontId="15" fillId="0" borderId="2" xfId="0" applyNumberFormat="1" applyFont="1" applyBorder="1" applyAlignment="1">
      <alignment horizontal="center" vertical="center"/>
    </xf>
    <xf numFmtId="164" fontId="16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1" fontId="10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1" fontId="10" fillId="0" borderId="0" xfId="0" applyNumberFormat="1" applyFont="1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Border="1" applyAlignment="1"/>
    <xf numFmtId="0" fontId="8" fillId="0" borderId="0" xfId="0" applyFont="1" applyBorder="1"/>
    <xf numFmtId="0" fontId="3" fillId="0" borderId="0" xfId="0" applyFont="1" applyBorder="1"/>
    <xf numFmtId="0" fontId="17" fillId="0" borderId="2" xfId="0" applyFont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2" xfId="0" applyBorder="1"/>
    <xf numFmtId="0" fontId="3" fillId="0" borderId="2" xfId="0" applyFont="1" applyBorder="1"/>
    <xf numFmtId="0" fontId="0" fillId="0" borderId="0" xfId="0" applyAlignment="1">
      <alignment horizontal="center"/>
    </xf>
    <xf numFmtId="164" fontId="9" fillId="0" borderId="2" xfId="0" applyNumberFormat="1" applyFont="1" applyBorder="1" applyAlignment="1">
      <alignment horizontal="center" vertical="center"/>
    </xf>
    <xf numFmtId="0" fontId="14" fillId="0" borderId="2" xfId="0" applyFont="1" applyFill="1" applyBorder="1" applyAlignment="1">
      <alignment horizontal="left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4" fillId="0" borderId="2" xfId="0" applyNumberFormat="1" applyFont="1" applyFill="1" applyBorder="1" applyAlignment="1">
      <alignment horizontal="center" vertical="center" wrapText="1"/>
    </xf>
    <xf numFmtId="164" fontId="14" fillId="0" borderId="3" xfId="0" applyNumberFormat="1" applyFont="1" applyFill="1" applyBorder="1" applyAlignment="1">
      <alignment horizontal="center" vertical="center"/>
    </xf>
    <xf numFmtId="0" fontId="14" fillId="0" borderId="5" xfId="0" applyFont="1" applyFill="1" applyBorder="1" applyAlignment="1">
      <alignment horizontal="center" vertical="center" wrapText="1"/>
    </xf>
    <xf numFmtId="164" fontId="14" fillId="0" borderId="5" xfId="0" applyNumberFormat="1" applyFont="1" applyFill="1" applyBorder="1" applyAlignment="1">
      <alignment horizontal="center" vertical="center"/>
    </xf>
    <xf numFmtId="164" fontId="14" fillId="0" borderId="6" xfId="0" applyNumberFormat="1" applyFont="1" applyFill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15" fillId="0" borderId="0" xfId="0" applyFont="1"/>
    <xf numFmtId="0" fontId="15" fillId="0" borderId="0" xfId="0" applyFont="1" applyBorder="1"/>
    <xf numFmtId="0" fontId="4" fillId="0" borderId="9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center" vertical="center" wrapText="1"/>
    </xf>
    <xf numFmtId="0" fontId="0" fillId="0" borderId="2" xfId="0" applyFill="1" applyBorder="1"/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0" fillId="0" borderId="2" xfId="0" applyBorder="1" applyAlignment="1">
      <alignment vertical="center" wrapText="1"/>
    </xf>
    <xf numFmtId="0" fontId="21" fillId="0" borderId="2" xfId="0" applyFont="1" applyBorder="1" applyAlignment="1">
      <alignment vertical="center" wrapText="1"/>
    </xf>
    <xf numFmtId="0" fontId="0" fillId="0" borderId="2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164" fontId="17" fillId="0" borderId="3" xfId="0" applyNumberFormat="1" applyFont="1" applyBorder="1" applyAlignment="1">
      <alignment horizontal="center" vertical="center"/>
    </xf>
    <xf numFmtId="0" fontId="4" fillId="2" borderId="2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/>
    </xf>
    <xf numFmtId="0" fontId="1" fillId="0" borderId="2" xfId="0" applyFont="1" applyBorder="1"/>
    <xf numFmtId="0" fontId="2" fillId="0" borderId="2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0" fontId="0" fillId="0" borderId="0" xfId="0" applyFill="1" applyAlignment="1"/>
    <xf numFmtId="2" fontId="4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18" fillId="0" borderId="2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/>
    </xf>
    <xf numFmtId="0" fontId="0" fillId="0" borderId="0" xfId="0" applyFill="1"/>
    <xf numFmtId="0" fontId="2" fillId="4" borderId="8" xfId="0" applyFont="1" applyFill="1" applyBorder="1" applyAlignment="1">
      <alignment horizontal="center" vertical="center"/>
    </xf>
    <xf numFmtId="0" fontId="0" fillId="0" borderId="0" xfId="0"/>
    <xf numFmtId="0" fontId="0" fillId="0" borderId="0" xfId="0" applyFill="1" applyAlignment="1">
      <alignment horizontal="center" vertical="center"/>
    </xf>
    <xf numFmtId="0" fontId="4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4" fillId="0" borderId="2" xfId="0" applyFont="1" applyBorder="1" applyAlignment="1">
      <alignment horizontal="left" vertical="center" wrapText="1"/>
    </xf>
    <xf numFmtId="0" fontId="0" fillId="0" borderId="0" xfId="0" applyFill="1" applyAlignment="1">
      <alignment vertical="center"/>
    </xf>
    <xf numFmtId="0" fontId="0" fillId="0" borderId="8" xfId="0" applyBorder="1" applyAlignment="1"/>
    <xf numFmtId="0" fontId="0" fillId="0" borderId="0" xfId="0" applyAlignment="1"/>
    <xf numFmtId="0" fontId="4" fillId="0" borderId="7" xfId="0" applyFont="1" applyBorder="1" applyAlignment="1">
      <alignment vertical="center" wrapText="1"/>
    </xf>
    <xf numFmtId="0" fontId="4" fillId="0" borderId="12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5" fillId="0" borderId="13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2" fontId="4" fillId="0" borderId="2" xfId="0" applyNumberFormat="1" applyFont="1" applyFill="1" applyBorder="1" applyAlignment="1">
      <alignment horizontal="center" vertical="center" wrapText="1"/>
    </xf>
    <xf numFmtId="2" fontId="4" fillId="0" borderId="5" xfId="0" applyNumberFormat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2" fontId="4" fillId="0" borderId="3" xfId="0" applyNumberFormat="1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2" fontId="4" fillId="0" borderId="5" xfId="0" applyNumberFormat="1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4" fillId="0" borderId="15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0" fillId="0" borderId="8" xfId="0" applyFill="1" applyBorder="1" applyAlignment="1"/>
    <xf numFmtId="0" fontId="4" fillId="0" borderId="3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8" fillId="0" borderId="15" xfId="0" applyFont="1" applyBorder="1" applyAlignment="1">
      <alignment horizontal="center"/>
    </xf>
    <xf numFmtId="2" fontId="4" fillId="0" borderId="7" xfId="0" applyNumberFormat="1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right" vertical="center"/>
    </xf>
    <xf numFmtId="0" fontId="0" fillId="0" borderId="0" xfId="0" applyFill="1" applyAlignment="1">
      <alignment horizontal="right" vertical="center"/>
    </xf>
    <xf numFmtId="0" fontId="4" fillId="0" borderId="7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2" fontId="18" fillId="0" borderId="7" xfId="0" applyNumberFormat="1" applyFont="1" applyBorder="1" applyAlignment="1">
      <alignment horizontal="center" vertical="center" wrapText="1"/>
    </xf>
    <xf numFmtId="2" fontId="18" fillId="0" borderId="3" xfId="0" applyNumberFormat="1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 wrapText="1"/>
    </xf>
    <xf numFmtId="0" fontId="18" fillId="0" borderId="9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5" fillId="0" borderId="20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2" fontId="4" fillId="0" borderId="10" xfId="0" applyNumberFormat="1" applyFont="1" applyBorder="1" applyAlignment="1">
      <alignment horizontal="center" vertical="center" wrapText="1"/>
    </xf>
    <xf numFmtId="2" fontId="4" fillId="0" borderId="11" xfId="0" applyNumberFormat="1" applyFont="1" applyBorder="1" applyAlignment="1">
      <alignment horizontal="center" vertical="center" wrapText="1"/>
    </xf>
    <xf numFmtId="2" fontId="4" fillId="0" borderId="9" xfId="0" applyNumberFormat="1" applyFont="1" applyBorder="1" applyAlignment="1">
      <alignment horizontal="center" vertical="center" wrapText="1"/>
    </xf>
    <xf numFmtId="0" fontId="1" fillId="0" borderId="14" xfId="0" applyFont="1" applyBorder="1"/>
    <xf numFmtId="0" fontId="1" fillId="0" borderId="16" xfId="0" applyFont="1" applyBorder="1"/>
    <xf numFmtId="0" fontId="1" fillId="0" borderId="8" xfId="0" applyFont="1" applyBorder="1"/>
    <xf numFmtId="0" fontId="1" fillId="0" borderId="17" xfId="0" applyFont="1" applyBorder="1"/>
    <xf numFmtId="0" fontId="1" fillId="0" borderId="18" xfId="0" applyFont="1" applyBorder="1"/>
    <xf numFmtId="0" fontId="1" fillId="0" borderId="19" xfId="0" applyFont="1" applyBorder="1"/>
    <xf numFmtId="0" fontId="2" fillId="0" borderId="1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2" fontId="18" fillId="0" borderId="2" xfId="0" applyNumberFormat="1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/>
    </xf>
    <xf numFmtId="0" fontId="4" fillId="0" borderId="21" xfId="0" applyFont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0" fillId="0" borderId="0" xfId="0" applyFill="1" applyAlignment="1">
      <alignment horizontal="left" vertical="center"/>
    </xf>
    <xf numFmtId="2" fontId="18" fillId="0" borderId="10" xfId="0" applyNumberFormat="1" applyFont="1" applyBorder="1" applyAlignment="1">
      <alignment horizontal="center" vertical="center" wrapText="1"/>
    </xf>
    <xf numFmtId="2" fontId="18" fillId="0" borderId="9" xfId="0" applyNumberFormat="1" applyFont="1" applyBorder="1" applyAlignment="1">
      <alignment horizontal="center" vertical="center" wrapText="1"/>
    </xf>
    <xf numFmtId="2" fontId="20" fillId="0" borderId="2" xfId="0" applyNumberFormat="1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1453450</xdr:colOff>
      <xdr:row>0</xdr:row>
      <xdr:rowOff>79913</xdr:rowOff>
    </xdr:from>
    <xdr:to>
      <xdr:col>1</xdr:col>
      <xdr:colOff>2243172</xdr:colOff>
      <xdr:row>3</xdr:row>
      <xdr:rowOff>145430</xdr:rowOff>
    </xdr:to>
    <xdr:pic>
      <xdr:nvPicPr>
        <xdr:cNvPr id="58797" name="Рисунок 2" descr="C:\Users\Администратор.000\Desktop\Документы СТ\5 Бланки\Эмблемы\emblema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40908" y="79913"/>
          <a:ext cx="789722" cy="79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339025</xdr:colOff>
      <xdr:row>0</xdr:row>
      <xdr:rowOff>96864</xdr:rowOff>
    </xdr:from>
    <xdr:to>
      <xdr:col>1</xdr:col>
      <xdr:colOff>986725</xdr:colOff>
      <xdr:row>3</xdr:row>
      <xdr:rowOff>173064</xdr:rowOff>
    </xdr:to>
    <xdr:pic>
      <xdr:nvPicPr>
        <xdr:cNvPr id="3" name="Рисунок 2" descr="https://www.mos.ru/upload/structure/institutions/icon/gerald_msc2x(5)(1)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6483" y="96864"/>
          <a:ext cx="647700" cy="8026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32289</xdr:colOff>
      <xdr:row>1</xdr:row>
      <xdr:rowOff>48432</xdr:rowOff>
    </xdr:from>
    <xdr:to>
      <xdr:col>13</xdr:col>
      <xdr:colOff>298989</xdr:colOff>
      <xdr:row>4</xdr:row>
      <xdr:rowOff>67482</xdr:rowOff>
    </xdr:to>
    <xdr:pic>
      <xdr:nvPicPr>
        <xdr:cNvPr id="4" name="Рисунок 3" descr="Logo_100LetMS_RGB_RU_крас_H.png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1074831" y="290593"/>
          <a:ext cx="2591446" cy="7455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1527175</xdr:colOff>
      <xdr:row>0</xdr:row>
      <xdr:rowOff>114300</xdr:rowOff>
    </xdr:from>
    <xdr:to>
      <xdr:col>1</xdr:col>
      <xdr:colOff>2319175</xdr:colOff>
      <xdr:row>3</xdr:row>
      <xdr:rowOff>144300</xdr:rowOff>
    </xdr:to>
    <xdr:pic>
      <xdr:nvPicPr>
        <xdr:cNvPr id="68641" name="Рисунок 2" descr="C:\Users\Администратор.000\Desktop\Документы СТ\5 Бланки\Эмблемы\emblema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8175" y="114300"/>
          <a:ext cx="792000" cy="79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238125</xdr:colOff>
      <xdr:row>0</xdr:row>
      <xdr:rowOff>127000</xdr:rowOff>
    </xdr:from>
    <xdr:to>
      <xdr:col>1</xdr:col>
      <xdr:colOff>885825</xdr:colOff>
      <xdr:row>3</xdr:row>
      <xdr:rowOff>167683</xdr:rowOff>
    </xdr:to>
    <xdr:pic>
      <xdr:nvPicPr>
        <xdr:cNvPr id="3" name="Рисунок 2" descr="https://www.mos.ru/upload/structure/institutions/icon/gerald_msc2x(5)(1)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19125" y="127000"/>
          <a:ext cx="647700" cy="8026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301625</xdr:colOff>
      <xdr:row>1</xdr:row>
      <xdr:rowOff>63500</xdr:rowOff>
    </xdr:from>
    <xdr:to>
      <xdr:col>16</xdr:col>
      <xdr:colOff>226071</xdr:colOff>
      <xdr:row>4</xdr:row>
      <xdr:rowOff>47033</xdr:rowOff>
    </xdr:to>
    <xdr:pic>
      <xdr:nvPicPr>
        <xdr:cNvPr id="4" name="Рисунок 3" descr="Logo_100LetMS_RGB_RU_крас_H.png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1287125" y="317500"/>
          <a:ext cx="2591446" cy="7455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1209675</xdr:colOff>
      <xdr:row>0</xdr:row>
      <xdr:rowOff>66675</xdr:rowOff>
    </xdr:from>
    <xdr:to>
      <xdr:col>1</xdr:col>
      <xdr:colOff>2105025</xdr:colOff>
      <xdr:row>3</xdr:row>
      <xdr:rowOff>200025</xdr:rowOff>
    </xdr:to>
    <xdr:pic>
      <xdr:nvPicPr>
        <xdr:cNvPr id="23009" name="Рисунок 2" descr="C:\Users\Администратор.000\Desktop\Документы СТ\5 Бланки\Эмблемы\emblema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90675" y="66675"/>
          <a:ext cx="895350" cy="876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1209675</xdr:colOff>
      <xdr:row>0</xdr:row>
      <xdr:rowOff>47625</xdr:rowOff>
    </xdr:from>
    <xdr:to>
      <xdr:col>1</xdr:col>
      <xdr:colOff>2105025</xdr:colOff>
      <xdr:row>3</xdr:row>
      <xdr:rowOff>180975</xdr:rowOff>
    </xdr:to>
    <xdr:pic>
      <xdr:nvPicPr>
        <xdr:cNvPr id="37293" name="Рисунок 2" descr="C:\Users\Администратор.000\Desktop\Документы СТ\5 Бланки\Эмблемы\emblema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90675" y="47625"/>
          <a:ext cx="895350" cy="876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1095375</xdr:colOff>
      <xdr:row>0</xdr:row>
      <xdr:rowOff>66675</xdr:rowOff>
    </xdr:from>
    <xdr:to>
      <xdr:col>1</xdr:col>
      <xdr:colOff>1990725</xdr:colOff>
      <xdr:row>3</xdr:row>
      <xdr:rowOff>200025</xdr:rowOff>
    </xdr:to>
    <xdr:pic>
      <xdr:nvPicPr>
        <xdr:cNvPr id="38318" name="Рисунок 2" descr="C:\Users\Администратор.000\Desktop\Документы СТ\5 Бланки\Эмблемы\emblema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76375" y="66675"/>
          <a:ext cx="895350" cy="876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1076325</xdr:colOff>
      <xdr:row>0</xdr:row>
      <xdr:rowOff>28575</xdr:rowOff>
    </xdr:from>
    <xdr:to>
      <xdr:col>1</xdr:col>
      <xdr:colOff>1981200</xdr:colOff>
      <xdr:row>3</xdr:row>
      <xdr:rowOff>171450</xdr:rowOff>
    </xdr:to>
    <xdr:pic>
      <xdr:nvPicPr>
        <xdr:cNvPr id="39342" name="Рисунок 2" descr="C:\Users\Администратор.000\Desktop\Документы СТ\5 Бланки\Эмблемы\emblema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57325" y="28575"/>
          <a:ext cx="904875" cy="885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838200</xdr:colOff>
      <xdr:row>0</xdr:row>
      <xdr:rowOff>66675</xdr:rowOff>
    </xdr:from>
    <xdr:to>
      <xdr:col>1</xdr:col>
      <xdr:colOff>1743075</xdr:colOff>
      <xdr:row>3</xdr:row>
      <xdr:rowOff>200025</xdr:rowOff>
    </xdr:to>
    <xdr:pic>
      <xdr:nvPicPr>
        <xdr:cNvPr id="40366" name="Рисунок 2" descr="C:\Users\Администратор.000\Desktop\Документы СТ\5 Бланки\Эмблемы\emblema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19200" y="66675"/>
          <a:ext cx="904875" cy="876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9"/>
  <sheetViews>
    <sheetView workbookViewId="0">
      <selection activeCell="B22" sqref="B22"/>
    </sheetView>
  </sheetViews>
  <sheetFormatPr defaultRowHeight="12.75"/>
  <cols>
    <col min="1" max="1" width="30.140625" customWidth="1"/>
    <col min="2" max="2" width="39.5703125" customWidth="1"/>
    <col min="3" max="3" width="43" customWidth="1"/>
  </cols>
  <sheetData>
    <row r="1" spans="1:3">
      <c r="A1" t="s">
        <v>27</v>
      </c>
      <c r="B1" s="22">
        <v>6</v>
      </c>
    </row>
    <row r="2" spans="1:3">
      <c r="A2" t="s">
        <v>30</v>
      </c>
      <c r="B2" s="10">
        <f>B1-2</f>
        <v>4</v>
      </c>
    </row>
    <row r="4" spans="1:3">
      <c r="B4" s="4" t="s">
        <v>25</v>
      </c>
      <c r="C4" s="4" t="s">
        <v>26</v>
      </c>
    </row>
    <row r="5" spans="1:3">
      <c r="A5" t="s">
        <v>19</v>
      </c>
      <c r="B5" s="17" t="s">
        <v>75</v>
      </c>
      <c r="C5" s="17" t="s">
        <v>76</v>
      </c>
    </row>
    <row r="6" spans="1:3">
      <c r="A6" t="s">
        <v>20</v>
      </c>
      <c r="B6" s="17" t="s">
        <v>91</v>
      </c>
      <c r="C6" s="17" t="s">
        <v>92</v>
      </c>
    </row>
    <row r="7" spans="1:3">
      <c r="A7" t="s">
        <v>21</v>
      </c>
      <c r="B7" s="17" t="s">
        <v>119</v>
      </c>
      <c r="C7" s="17" t="s">
        <v>120</v>
      </c>
    </row>
    <row r="8" spans="1:3">
      <c r="A8" t="s">
        <v>22</v>
      </c>
      <c r="B8" s="17" t="s">
        <v>89</v>
      </c>
      <c r="C8" s="17" t="s">
        <v>90</v>
      </c>
    </row>
    <row r="9" spans="1:3">
      <c r="A9" t="s">
        <v>23</v>
      </c>
      <c r="B9" s="17" t="s">
        <v>77</v>
      </c>
      <c r="C9" s="17" t="s">
        <v>78</v>
      </c>
    </row>
    <row r="10" spans="1:3">
      <c r="A10" t="s">
        <v>24</v>
      </c>
      <c r="B10" s="17" t="s">
        <v>79</v>
      </c>
      <c r="C10" s="17" t="s">
        <v>80</v>
      </c>
    </row>
    <row r="13" spans="1:3">
      <c r="A13" t="s">
        <v>62</v>
      </c>
      <c r="B13" s="59" t="s">
        <v>78</v>
      </c>
      <c r="C13" s="19"/>
    </row>
    <row r="14" spans="1:3">
      <c r="A14" t="s">
        <v>34</v>
      </c>
      <c r="B14" s="59" t="s">
        <v>80</v>
      </c>
      <c r="C14" s="19"/>
    </row>
    <row r="15" spans="1:3">
      <c r="A15" t="s">
        <v>35</v>
      </c>
      <c r="B15" s="59" t="s">
        <v>121</v>
      </c>
      <c r="C15" s="19"/>
    </row>
    <row r="16" spans="1:3">
      <c r="A16" t="s">
        <v>73</v>
      </c>
      <c r="B16" s="59" t="s">
        <v>122</v>
      </c>
    </row>
    <row r="17" spans="1:1" ht="15.75">
      <c r="A17" s="5" t="s">
        <v>40</v>
      </c>
    </row>
    <row r="19" spans="1:1">
      <c r="A19" s="4" t="s">
        <v>32</v>
      </c>
    </row>
  </sheetData>
  <phoneticPr fontId="12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27"/>
  <sheetViews>
    <sheetView topLeftCell="A7" zoomScale="60" zoomScaleNormal="60" workbookViewId="0">
      <selection activeCell="N16" sqref="N16"/>
    </sheetView>
  </sheetViews>
  <sheetFormatPr defaultRowHeight="12.75"/>
  <cols>
    <col min="1" max="1" width="5.7109375" customWidth="1"/>
    <col min="2" max="2" width="50.7109375" customWidth="1"/>
    <col min="3" max="3" width="35.7109375" customWidth="1"/>
    <col min="4" max="5" width="12.7109375" customWidth="1"/>
    <col min="6" max="6" width="30.7109375" customWidth="1"/>
    <col min="7" max="13" width="8.7109375" customWidth="1"/>
    <col min="14" max="14" width="15.7109375" customWidth="1"/>
    <col min="15" max="15" width="35.7109375" style="1" customWidth="1"/>
    <col min="16" max="16384" width="9.140625" style="1"/>
  </cols>
  <sheetData>
    <row r="1" spans="1:15" ht="20.100000000000001" customHeight="1">
      <c r="A1" s="74" t="s">
        <v>0</v>
      </c>
      <c r="B1" s="74"/>
      <c r="C1" s="107" t="str">
        <f>Команды!C1</f>
        <v>Департамент спорта города Москвы
Федерация спортивного туризма - объединение туристов Москвы</v>
      </c>
      <c r="D1" s="107"/>
      <c r="E1" s="94"/>
      <c r="F1" s="94"/>
      <c r="G1" s="1"/>
      <c r="H1" s="1"/>
      <c r="I1" s="1"/>
      <c r="J1" s="1"/>
      <c r="K1" s="1"/>
      <c r="L1" s="1"/>
      <c r="M1" s="1"/>
      <c r="N1" s="12"/>
    </row>
    <row r="2" spans="1:15" ht="20.100000000000001" customHeight="1">
      <c r="A2" s="74"/>
      <c r="B2" s="74"/>
      <c r="C2" s="94"/>
      <c r="D2" s="94"/>
      <c r="E2" s="94"/>
      <c r="F2" s="94"/>
      <c r="G2" s="1"/>
      <c r="H2" s="1"/>
      <c r="I2" s="1"/>
      <c r="J2" s="1"/>
      <c r="K2" s="1"/>
      <c r="L2" s="1"/>
      <c r="M2" s="1"/>
      <c r="N2" s="12"/>
    </row>
    <row r="3" spans="1:15" ht="20.100000000000001" customHeight="1">
      <c r="A3" s="74"/>
      <c r="B3" s="74"/>
      <c r="C3" s="94"/>
      <c r="D3" s="94"/>
      <c r="E3" s="94"/>
      <c r="F3" s="94"/>
      <c r="G3" s="1"/>
      <c r="H3" s="1"/>
      <c r="I3" s="1"/>
      <c r="J3" s="1"/>
      <c r="K3" s="1"/>
      <c r="L3" s="1"/>
      <c r="M3" s="1"/>
      <c r="N3" s="12"/>
    </row>
    <row r="4" spans="1:15" ht="20.100000000000001" customHeight="1">
      <c r="A4" s="74"/>
      <c r="B4" s="74"/>
      <c r="C4" s="94"/>
      <c r="D4" s="94"/>
      <c r="E4" s="94"/>
      <c r="F4" s="94"/>
      <c r="G4" s="1"/>
      <c r="H4" s="1"/>
      <c r="I4" s="1"/>
      <c r="J4" s="1"/>
      <c r="K4" s="1"/>
      <c r="L4" s="1"/>
      <c r="M4" s="1"/>
      <c r="N4" s="12"/>
    </row>
    <row r="5" spans="1:15" ht="20.100000000000001" customHeight="1">
      <c r="A5" s="77" t="str">
        <f>Команды!A5</f>
        <v>Статус соревнований</v>
      </c>
      <c r="B5" s="77"/>
      <c r="C5" s="77" t="str">
        <f>Команды!C5</f>
        <v>Кубок Москвы</v>
      </c>
      <c r="D5" s="77"/>
      <c r="E5" s="77"/>
      <c r="F5" s="77"/>
      <c r="G5" s="1"/>
      <c r="H5" s="1"/>
      <c r="I5" s="1"/>
      <c r="J5" s="1"/>
      <c r="K5" s="1"/>
      <c r="L5" s="1"/>
      <c r="M5" s="1"/>
      <c r="N5" s="12"/>
    </row>
    <row r="6" spans="1:15" ht="20.100000000000001" customHeight="1">
      <c r="A6" s="77" t="str">
        <f>Команды!A6</f>
        <v>Спортивная дисциплина</v>
      </c>
      <c r="B6" s="77"/>
      <c r="C6" s="96" t="str">
        <f>Команды!C6</f>
        <v>Маршрут - на средствах передвижения (1-6 категория), 0840061811Я</v>
      </c>
      <c r="D6" s="96"/>
      <c r="E6" s="96"/>
      <c r="F6" s="96"/>
      <c r="G6" s="1"/>
      <c r="H6" s="1"/>
      <c r="I6" s="1"/>
      <c r="J6" s="1"/>
      <c r="K6" s="1"/>
      <c r="L6" s="1"/>
      <c r="M6" s="1"/>
      <c r="N6" s="12"/>
    </row>
    <row r="7" spans="1:15" ht="20.100000000000001" customHeight="1">
      <c r="A7" s="77" t="str">
        <f>Команды!A7</f>
        <v>Вид программы</v>
      </c>
      <c r="B7" s="77"/>
      <c r="C7" s="126" t="str">
        <f>Команды!C7</f>
        <v>Спортивные  маршруты  2 к.с.; средство передвижение - велосипед; 
мужчины, женщины</v>
      </c>
      <c r="D7" s="127"/>
      <c r="E7" s="127"/>
      <c r="F7" s="128"/>
      <c r="G7" s="87" t="str">
        <f>Команды!G7</f>
        <v>20 февраля 2023</v>
      </c>
      <c r="H7" s="97"/>
      <c r="I7" s="97"/>
      <c r="J7" s="97"/>
      <c r="K7" s="97"/>
      <c r="L7" s="167" t="str">
        <f>Команды!L7</f>
        <v xml:space="preserve"> г. Москва</v>
      </c>
      <c r="M7" s="168"/>
      <c r="N7" s="168"/>
      <c r="O7" s="168"/>
    </row>
    <row r="8" spans="1:15" ht="20.100000000000001" customHeight="1">
      <c r="A8" s="77" t="str">
        <f>Команды!A8</f>
        <v>ПОКАЗАТЕЛЬ</v>
      </c>
      <c r="B8" s="77"/>
      <c r="C8" s="77" t="str">
        <f>Команды!C8</f>
        <v>Сложность/Новизна/Безопасность/Напряженность/Полезность</v>
      </c>
      <c r="D8" s="77"/>
      <c r="E8" s="77"/>
      <c r="F8" s="77"/>
      <c r="G8" s="87" t="str">
        <f>Команды!G8</f>
        <v>№ СМ в ЕКП 53470</v>
      </c>
      <c r="H8" s="91"/>
      <c r="I8" s="91"/>
      <c r="J8" s="91"/>
      <c r="K8" s="91"/>
      <c r="L8" s="1"/>
      <c r="M8" s="1"/>
      <c r="N8" s="1"/>
    </row>
    <row r="9" spans="1:15" s="29" customFormat="1" ht="30" customHeight="1">
      <c r="A9" s="103" t="s">
        <v>48</v>
      </c>
      <c r="B9" s="104"/>
      <c r="C9" s="104"/>
      <c r="D9" s="104"/>
      <c r="E9" s="104"/>
      <c r="F9" s="105"/>
    </row>
    <row r="10" spans="1:15" ht="20.100000000000001" customHeight="1">
      <c r="A10" s="164" t="str">
        <f>Команды!A10</f>
        <v>№</v>
      </c>
      <c r="B10" s="164" t="str">
        <f>Команды!B10</f>
        <v xml:space="preserve">Ф.И.О. руководителя группы
(Организация) </v>
      </c>
      <c r="C10" s="164" t="str">
        <f>Команды!C10</f>
        <v>Регион маршрута</v>
      </c>
      <c r="D10" s="162" t="str">
        <f>Команды!D10</f>
        <v xml:space="preserve">КС </v>
      </c>
      <c r="E10" s="162"/>
      <c r="F10" s="162" t="str">
        <f>Команды!F10</f>
        <v>Сроки</v>
      </c>
      <c r="G10" s="165" t="s">
        <v>36</v>
      </c>
      <c r="H10" s="165"/>
      <c r="I10" s="165"/>
      <c r="J10" s="165"/>
      <c r="K10" s="165"/>
      <c r="L10" s="165"/>
      <c r="M10" s="165"/>
      <c r="N10" s="162" t="s">
        <v>58</v>
      </c>
      <c r="O10" s="165" t="s">
        <v>59</v>
      </c>
    </row>
    <row r="11" spans="1:15" s="38" customFormat="1" ht="20.100000000000001" customHeight="1">
      <c r="A11" s="164"/>
      <c r="B11" s="164"/>
      <c r="C11" s="164"/>
      <c r="D11" s="164" t="str">
        <f>Команды!D11</f>
        <v>заявлено</v>
      </c>
      <c r="E11" s="164" t="str">
        <f>Команды!E11</f>
        <v>пройдено</v>
      </c>
      <c r="F11" s="162"/>
      <c r="G11" s="162" t="s">
        <v>13</v>
      </c>
      <c r="H11" s="162" t="s">
        <v>10</v>
      </c>
      <c r="I11" s="165" t="s">
        <v>56</v>
      </c>
      <c r="J11" s="165"/>
      <c r="K11" s="165"/>
      <c r="L11" s="162" t="s">
        <v>11</v>
      </c>
      <c r="M11" s="162" t="s">
        <v>12</v>
      </c>
      <c r="N11" s="163"/>
      <c r="O11" s="165"/>
    </row>
    <row r="12" spans="1:15" s="38" customFormat="1" ht="9.9499999999999993" customHeight="1">
      <c r="A12" s="164"/>
      <c r="B12" s="164"/>
      <c r="C12" s="164"/>
      <c r="D12" s="164"/>
      <c r="E12" s="164"/>
      <c r="F12" s="162"/>
      <c r="G12" s="163"/>
      <c r="H12" s="163"/>
      <c r="I12" s="162" t="s">
        <v>53</v>
      </c>
      <c r="J12" s="162" t="s">
        <v>54</v>
      </c>
      <c r="K12" s="162" t="s">
        <v>55</v>
      </c>
      <c r="L12" s="163"/>
      <c r="M12" s="163"/>
      <c r="N12" s="163"/>
      <c r="O12" s="165"/>
    </row>
    <row r="13" spans="1:15" s="39" customFormat="1" ht="9.9499999999999993" customHeight="1">
      <c r="A13" s="164"/>
      <c r="B13" s="164"/>
      <c r="C13" s="164"/>
      <c r="D13" s="164"/>
      <c r="E13" s="164"/>
      <c r="F13" s="162"/>
      <c r="G13" s="163"/>
      <c r="H13" s="163"/>
      <c r="I13" s="162"/>
      <c r="J13" s="162"/>
      <c r="K13" s="162"/>
      <c r="L13" s="163"/>
      <c r="M13" s="163"/>
      <c r="N13" s="163"/>
      <c r="O13" s="165"/>
    </row>
    <row r="14" spans="1:15" ht="35.1" customHeight="1">
      <c r="A14" s="28">
        <f>Команды!A14</f>
        <v>1</v>
      </c>
      <c r="B14" s="8" t="str">
        <f>Команды!B14</f>
        <v>Архипов А.Ю.
(ТК МГТУ им. Н.Э. Баумана)</v>
      </c>
      <c r="C14" s="28" t="str">
        <f>Команды!C14</f>
        <v>Кавказ</v>
      </c>
      <c r="D14" s="7">
        <f>Команды!D14</f>
        <v>2</v>
      </c>
      <c r="E14" s="7">
        <v>2</v>
      </c>
      <c r="F14" s="7" t="str">
        <f>Команды!F14</f>
        <v>07.06.2022 -
15.06.2022</v>
      </c>
      <c r="G14" s="23">
        <v>12</v>
      </c>
      <c r="H14" s="23">
        <v>2</v>
      </c>
      <c r="I14" s="23">
        <v>-1.5</v>
      </c>
      <c r="J14" s="23">
        <v>0</v>
      </c>
      <c r="K14" s="23">
        <v>1</v>
      </c>
      <c r="L14" s="23">
        <v>1.5</v>
      </c>
      <c r="M14" s="23">
        <v>3</v>
      </c>
      <c r="N14" s="21">
        <f t="shared" ref="N14:N19" si="0">SUM(G14:M14)</f>
        <v>18</v>
      </c>
      <c r="O14" s="63" t="s">
        <v>123</v>
      </c>
    </row>
    <row r="15" spans="1:15" ht="35.1" customHeight="1">
      <c r="A15" s="28">
        <f>Команды!A15</f>
        <v>2</v>
      </c>
      <c r="B15" s="8" t="str">
        <f>Команды!B15</f>
        <v>Бояров Г.К.
(РОО МКВ)</v>
      </c>
      <c r="C15" s="28" t="str">
        <f>Команды!C15</f>
        <v>Краснодарский край</v>
      </c>
      <c r="D15" s="7">
        <f>Команды!D15</f>
        <v>2</v>
      </c>
      <c r="E15" s="7">
        <v>2</v>
      </c>
      <c r="F15" s="7" t="str">
        <f>Команды!F15</f>
        <v>05.06.2022 -
12.06.2022</v>
      </c>
      <c r="G15" s="23">
        <v>13</v>
      </c>
      <c r="H15" s="23">
        <v>1.5</v>
      </c>
      <c r="I15" s="23">
        <v>1</v>
      </c>
      <c r="J15" s="23">
        <v>1</v>
      </c>
      <c r="K15" s="23">
        <v>-0.5</v>
      </c>
      <c r="L15" s="23">
        <v>2</v>
      </c>
      <c r="M15" s="23">
        <v>2</v>
      </c>
      <c r="N15" s="21">
        <f t="shared" si="0"/>
        <v>20</v>
      </c>
      <c r="O15" s="63" t="s">
        <v>124</v>
      </c>
    </row>
    <row r="16" spans="1:15" ht="35.1" customHeight="1">
      <c r="A16" s="28">
        <f>Команды!A16</f>
        <v>3</v>
      </c>
      <c r="B16" s="8" t="str">
        <f>Команды!B16</f>
        <v>Журавлёв А.В.
(РОО МКВ)</v>
      </c>
      <c r="C16" s="28" t="str">
        <f>Команды!C16</f>
        <v>Поволжье</v>
      </c>
      <c r="D16" s="7">
        <f>Команды!D16</f>
        <v>2</v>
      </c>
      <c r="E16" s="7">
        <v>2</v>
      </c>
      <c r="F16" s="7" t="str">
        <f>Команды!F16</f>
        <v>01.10.2022 -
09.10.2022</v>
      </c>
      <c r="G16" s="23">
        <v>10</v>
      </c>
      <c r="H16" s="23">
        <v>3</v>
      </c>
      <c r="I16" s="23">
        <v>1</v>
      </c>
      <c r="J16" s="23">
        <v>1</v>
      </c>
      <c r="K16" s="23">
        <v>1.5</v>
      </c>
      <c r="L16" s="23">
        <v>1.5</v>
      </c>
      <c r="M16" s="23">
        <v>2.5</v>
      </c>
      <c r="N16" s="21">
        <f t="shared" si="0"/>
        <v>20.5</v>
      </c>
      <c r="O16" s="43"/>
    </row>
    <row r="17" spans="1:15" s="39" customFormat="1" ht="35.1" customHeight="1">
      <c r="A17" s="28">
        <f>Команды!A17</f>
        <v>4</v>
      </c>
      <c r="B17" s="8" t="str">
        <f>Команды!B17</f>
        <v>Климова Г.Ю.
(РОО МКВ)</v>
      </c>
      <c r="C17" s="28" t="str">
        <f>Команды!C17</f>
        <v xml:space="preserve">Крым </v>
      </c>
      <c r="D17" s="7">
        <f>Команды!D17</f>
        <v>2</v>
      </c>
      <c r="E17" s="7">
        <v>2</v>
      </c>
      <c r="F17" s="7" t="str">
        <f>Команды!F17</f>
        <v>04.06.2022 -
11.06.2022</v>
      </c>
      <c r="G17" s="23">
        <v>11</v>
      </c>
      <c r="H17" s="23">
        <v>1</v>
      </c>
      <c r="I17" s="23">
        <v>1</v>
      </c>
      <c r="J17" s="23">
        <v>0.5</v>
      </c>
      <c r="K17" s="23">
        <v>0</v>
      </c>
      <c r="L17" s="23">
        <v>1.5</v>
      </c>
      <c r="M17" s="23">
        <v>3</v>
      </c>
      <c r="N17" s="21">
        <f t="shared" si="0"/>
        <v>18</v>
      </c>
      <c r="O17" s="44"/>
    </row>
    <row r="18" spans="1:15" s="39" customFormat="1" ht="35.1" customHeight="1">
      <c r="A18" s="28">
        <f>Команды!A18</f>
        <v>5</v>
      </c>
      <c r="B18" s="8" t="str">
        <f>Команды!B18</f>
        <v>Корнеев Д.А.
(РОО МКВ)</v>
      </c>
      <c r="C18" s="28" t="str">
        <f>Команды!C18</f>
        <v>Краснодарский край</v>
      </c>
      <c r="D18" s="7">
        <f>Команды!D18</f>
        <v>2</v>
      </c>
      <c r="E18" s="7">
        <v>2</v>
      </c>
      <c r="F18" s="7" t="str">
        <f>Команды!F18</f>
        <v>05.06.2022 -
12.06.2022</v>
      </c>
      <c r="G18" s="23">
        <v>16</v>
      </c>
      <c r="H18" s="23">
        <v>2</v>
      </c>
      <c r="I18" s="23">
        <v>0</v>
      </c>
      <c r="J18" s="23">
        <v>1</v>
      </c>
      <c r="K18" s="23">
        <v>0.5</v>
      </c>
      <c r="L18" s="23">
        <v>3</v>
      </c>
      <c r="M18" s="23">
        <v>3</v>
      </c>
      <c r="N18" s="21">
        <f t="shared" si="0"/>
        <v>25.5</v>
      </c>
      <c r="O18" s="44"/>
    </row>
    <row r="19" spans="1:15" s="39" customFormat="1" ht="35.1" customHeight="1">
      <c r="A19" s="28">
        <f>Команды!A19</f>
        <v>6</v>
      </c>
      <c r="B19" s="8" t="str">
        <f>Команды!B19</f>
        <v>Крюкова Т.А.
(РОО МКВ)</v>
      </c>
      <c r="C19" s="28" t="str">
        <f>Команды!C19</f>
        <v>Поволжье</v>
      </c>
      <c r="D19" s="7">
        <f>Команды!D19</f>
        <v>2</v>
      </c>
      <c r="E19" s="7">
        <v>2</v>
      </c>
      <c r="F19" s="7" t="str">
        <f>Команды!F19</f>
        <v>02.05.2022 -
09.05.2022</v>
      </c>
      <c r="G19" s="23">
        <v>14</v>
      </c>
      <c r="H19" s="23">
        <v>2</v>
      </c>
      <c r="I19" s="23">
        <v>0.5</v>
      </c>
      <c r="J19" s="23">
        <v>1</v>
      </c>
      <c r="K19" s="23">
        <v>1</v>
      </c>
      <c r="L19" s="23">
        <v>3</v>
      </c>
      <c r="M19" s="23">
        <v>2</v>
      </c>
      <c r="N19" s="21">
        <f t="shared" si="0"/>
        <v>23.5</v>
      </c>
      <c r="O19" s="64" t="s">
        <v>125</v>
      </c>
    </row>
    <row r="20" spans="1:15" s="39" customFormat="1" ht="35.1" customHeight="1">
      <c r="A20" s="28">
        <f>Команды!A20</f>
        <v>7</v>
      </c>
      <c r="B20" s="8" t="str">
        <f>Команды!B20</f>
        <v>Петров М.И.
(РОО МКВ)</v>
      </c>
      <c r="C20" s="28" t="str">
        <f>Команды!C20</f>
        <v>Краснодарский край</v>
      </c>
      <c r="D20" s="7">
        <f>Команды!D20</f>
        <v>2</v>
      </c>
      <c r="E20" s="7">
        <v>2</v>
      </c>
      <c r="F20" s="7" t="str">
        <f>Команды!F20</f>
        <v>05.06.2022 -
12.06.2022</v>
      </c>
      <c r="G20" s="23">
        <v>13</v>
      </c>
      <c r="H20" s="23">
        <v>1.5</v>
      </c>
      <c r="I20" s="23">
        <v>1</v>
      </c>
      <c r="J20" s="23">
        <v>1</v>
      </c>
      <c r="K20" s="23">
        <v>0</v>
      </c>
      <c r="L20" s="23">
        <v>2.5</v>
      </c>
      <c r="M20" s="23">
        <v>3</v>
      </c>
      <c r="N20" s="21">
        <f>SUM(G20:M20)</f>
        <v>22</v>
      </c>
      <c r="O20" s="65"/>
    </row>
    <row r="21" spans="1:15" s="39" customFormat="1" ht="35.1" customHeight="1">
      <c r="A21" s="28">
        <f>Команды!A21</f>
        <v>8</v>
      </c>
      <c r="B21" s="8" t="str">
        <f>Команды!B21</f>
        <v>Самойлов Ю. Л.
(ТК МГТУ им. Н.Э. Баумана)</v>
      </c>
      <c r="C21" s="28" t="str">
        <f>Команды!C21</f>
        <v>Краснодарский край, Крым</v>
      </c>
      <c r="D21" s="7">
        <f>Команды!D21</f>
        <v>2</v>
      </c>
      <c r="E21" s="7">
        <v>2</v>
      </c>
      <c r="F21" s="7" t="str">
        <f>Команды!F21</f>
        <v>30.04.2022 -
09.05.2022</v>
      </c>
      <c r="G21" s="23">
        <v>16.5</v>
      </c>
      <c r="H21" s="23">
        <v>2</v>
      </c>
      <c r="I21" s="23">
        <v>-3</v>
      </c>
      <c r="J21" s="23">
        <v>-1.5</v>
      </c>
      <c r="K21" s="23">
        <v>-1</v>
      </c>
      <c r="L21" s="23">
        <v>1</v>
      </c>
      <c r="M21" s="23">
        <v>1.5</v>
      </c>
      <c r="N21" s="21">
        <f>SUM(G21:M21)</f>
        <v>15.5</v>
      </c>
      <c r="O21" s="64" t="s">
        <v>126</v>
      </c>
    </row>
    <row r="22" spans="1:15" ht="35.1" customHeight="1">
      <c r="A22" s="28">
        <f>Команды!A22</f>
        <v>9</v>
      </c>
      <c r="B22" s="8" t="str">
        <f>Команды!B22</f>
        <v>Степичева И.В.
(ТК МГТУ им. Н.Э. Баумана)</v>
      </c>
      <c r="C22" s="28" t="str">
        <f>Команды!C22</f>
        <v>Краснодарский край, Крым</v>
      </c>
      <c r="D22" s="7">
        <f>Команды!D22</f>
        <v>2</v>
      </c>
      <c r="E22" s="7">
        <v>2</v>
      </c>
      <c r="F22" s="7" t="str">
        <f>Команды!F22</f>
        <v>30.04.2022 -
08.05.2022</v>
      </c>
      <c r="G22" s="23">
        <v>13</v>
      </c>
      <c r="H22" s="23">
        <v>0.5</v>
      </c>
      <c r="I22" s="23">
        <v>-1.5</v>
      </c>
      <c r="J22" s="23">
        <v>1</v>
      </c>
      <c r="K22" s="23">
        <v>0.5</v>
      </c>
      <c r="L22" s="23">
        <v>1.5</v>
      </c>
      <c r="M22" s="23">
        <v>1</v>
      </c>
      <c r="N22" s="21">
        <f>SUM(G22:M22)</f>
        <v>16</v>
      </c>
      <c r="O22" s="64" t="s">
        <v>127</v>
      </c>
    </row>
    <row r="23" spans="1:15" ht="35.1" customHeight="1">
      <c r="A23" s="28">
        <f>Команды!A23</f>
        <v>10</v>
      </c>
      <c r="B23" s="8" t="str">
        <f>Команды!B23</f>
        <v>Устинов А.В.
(РОО ФСТ-ОТМ)</v>
      </c>
      <c r="C23" s="28" t="str">
        <f>Команды!C23</f>
        <v>Карелия</v>
      </c>
      <c r="D23" s="7">
        <f>Команды!D23</f>
        <v>2</v>
      </c>
      <c r="E23" s="7">
        <v>2</v>
      </c>
      <c r="F23" s="7" t="str">
        <f>Команды!F23</f>
        <v>08.07.2022 -
17.07.2022</v>
      </c>
      <c r="G23" s="23">
        <v>15</v>
      </c>
      <c r="H23" s="23">
        <v>2</v>
      </c>
      <c r="I23" s="23">
        <v>1</v>
      </c>
      <c r="J23" s="23">
        <v>1</v>
      </c>
      <c r="K23" s="23">
        <v>1</v>
      </c>
      <c r="L23" s="23">
        <v>2.5</v>
      </c>
      <c r="M23" s="23">
        <v>3.5</v>
      </c>
      <c r="N23" s="21">
        <f>SUM(G23:M23)</f>
        <v>26</v>
      </c>
      <c r="O23" s="43"/>
    </row>
    <row r="24" spans="1:15" ht="35.1" customHeight="1">
      <c r="A24" s="28">
        <f>Команды!A24</f>
        <v>11</v>
      </c>
      <c r="B24" s="8" t="str">
        <f>Команды!B24</f>
        <v>Хорунжева О.Е.
(ТК МГТУ им. Н.Э. Баумана)</v>
      </c>
      <c r="C24" s="28" t="str">
        <f>Команды!C24</f>
        <v>Поволжье</v>
      </c>
      <c r="D24" s="7">
        <f>Команды!D24</f>
        <v>2</v>
      </c>
      <c r="E24" s="7">
        <v>2</v>
      </c>
      <c r="F24" s="7" t="str">
        <f>Команды!F24</f>
        <v>01.05.2022 -
09.05.2022</v>
      </c>
      <c r="G24" s="23">
        <v>15.5</v>
      </c>
      <c r="H24" s="23">
        <v>2</v>
      </c>
      <c r="I24" s="23">
        <v>1</v>
      </c>
      <c r="J24" s="23">
        <v>0.5</v>
      </c>
      <c r="K24" s="23">
        <v>1</v>
      </c>
      <c r="L24" s="23">
        <v>3.5</v>
      </c>
      <c r="M24" s="23">
        <v>3.5</v>
      </c>
      <c r="N24" s="21">
        <f>SUM(G24:M24)</f>
        <v>27</v>
      </c>
      <c r="O24" s="43"/>
    </row>
    <row r="25" spans="1:15">
      <c r="C25" s="45"/>
    </row>
    <row r="27" spans="1:15" s="2" customFormat="1" ht="17.100000000000001" customHeight="1">
      <c r="B27" s="3" t="s">
        <v>14</v>
      </c>
      <c r="D27" s="5"/>
      <c r="F27" s="5" t="str">
        <f>Судьи!C9</f>
        <v>Романов Д.А. (Московская обл., ССВК)</v>
      </c>
    </row>
  </sheetData>
  <mergeCells count="32">
    <mergeCell ref="C6:F6"/>
    <mergeCell ref="C7:F7"/>
    <mergeCell ref="A1:B4"/>
    <mergeCell ref="C1:F4"/>
    <mergeCell ref="A5:B5"/>
    <mergeCell ref="C5:F5"/>
    <mergeCell ref="A6:B6"/>
    <mergeCell ref="A7:B7"/>
    <mergeCell ref="G7:K7"/>
    <mergeCell ref="G8:K8"/>
    <mergeCell ref="L7:O7"/>
    <mergeCell ref="D10:E10"/>
    <mergeCell ref="C8:F8"/>
    <mergeCell ref="A9:F9"/>
    <mergeCell ref="A10:A13"/>
    <mergeCell ref="B10:B13"/>
    <mergeCell ref="C10:C13"/>
    <mergeCell ref="A8:B8"/>
    <mergeCell ref="H11:H13"/>
    <mergeCell ref="I11:K11"/>
    <mergeCell ref="L11:L13"/>
    <mergeCell ref="M11:M13"/>
    <mergeCell ref="J12:J13"/>
    <mergeCell ref="I12:I13"/>
    <mergeCell ref="D11:D13"/>
    <mergeCell ref="N10:N13"/>
    <mergeCell ref="O10:O13"/>
    <mergeCell ref="G11:G13"/>
    <mergeCell ref="E11:E13"/>
    <mergeCell ref="F10:F13"/>
    <mergeCell ref="G10:M10"/>
    <mergeCell ref="K12:K13"/>
  </mergeCells>
  <phoneticPr fontId="0" type="noConversion"/>
  <pageMargins left="0.75" right="0.75" top="1" bottom="1" header="0.5" footer="0.5"/>
  <pageSetup paperSize="9" scale="33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27"/>
  <sheetViews>
    <sheetView topLeftCell="A7" zoomScale="60" zoomScaleNormal="60" workbookViewId="0">
      <selection activeCell="K22" sqref="K22"/>
    </sheetView>
  </sheetViews>
  <sheetFormatPr defaultRowHeight="12.75"/>
  <cols>
    <col min="1" max="1" width="5.7109375" customWidth="1"/>
    <col min="2" max="2" width="50.7109375" customWidth="1"/>
    <col min="3" max="3" width="35.7109375" customWidth="1"/>
    <col min="4" max="5" width="12.7109375" customWidth="1"/>
    <col min="6" max="6" width="20.7109375" customWidth="1"/>
    <col min="7" max="13" width="8.7109375" customWidth="1"/>
    <col min="14" max="14" width="15.7109375" customWidth="1"/>
    <col min="15" max="15" width="35.7109375" style="1" customWidth="1"/>
    <col min="16" max="16384" width="9.140625" style="1"/>
  </cols>
  <sheetData>
    <row r="1" spans="1:15" s="31" customFormat="1" ht="20.100000000000001" customHeight="1">
      <c r="A1" s="74" t="s">
        <v>0</v>
      </c>
      <c r="B1" s="74"/>
      <c r="C1" s="107" t="str">
        <f>Команды!C1</f>
        <v>Департамент спорта города Москвы
Федерация спортивного туризма - объединение туристов Москвы</v>
      </c>
      <c r="D1" s="107"/>
      <c r="E1" s="94"/>
      <c r="F1" s="94"/>
      <c r="N1" s="32"/>
    </row>
    <row r="2" spans="1:15" s="31" customFormat="1" ht="20.100000000000001" customHeight="1">
      <c r="A2" s="74"/>
      <c r="B2" s="74"/>
      <c r="C2" s="94"/>
      <c r="D2" s="94"/>
      <c r="E2" s="94"/>
      <c r="F2" s="94"/>
      <c r="N2" s="32"/>
    </row>
    <row r="3" spans="1:15" s="31" customFormat="1" ht="20.100000000000001" customHeight="1">
      <c r="A3" s="74"/>
      <c r="B3" s="74"/>
      <c r="C3" s="94"/>
      <c r="D3" s="94"/>
      <c r="E3" s="94"/>
      <c r="F3" s="94"/>
      <c r="N3" s="32"/>
    </row>
    <row r="4" spans="1:15" s="31" customFormat="1" ht="20.100000000000001" customHeight="1">
      <c r="A4" s="74"/>
      <c r="B4" s="74"/>
      <c r="C4" s="94"/>
      <c r="D4" s="94"/>
      <c r="E4" s="94"/>
      <c r="F4" s="94"/>
      <c r="N4" s="32"/>
    </row>
    <row r="5" spans="1:15" s="31" customFormat="1" ht="20.100000000000001" customHeight="1">
      <c r="A5" s="77" t="str">
        <f>Команды!A5</f>
        <v>Статус соревнований</v>
      </c>
      <c r="B5" s="77"/>
      <c r="C5" s="77" t="str">
        <f>Команды!C5</f>
        <v>Кубок Москвы</v>
      </c>
      <c r="D5" s="77"/>
      <c r="E5" s="77"/>
      <c r="F5" s="77"/>
      <c r="N5" s="32"/>
    </row>
    <row r="6" spans="1:15" s="31" customFormat="1" ht="20.100000000000001" customHeight="1">
      <c r="A6" s="77" t="str">
        <f>Команды!A6</f>
        <v>Спортивная дисциплина</v>
      </c>
      <c r="B6" s="77"/>
      <c r="C6" s="96" t="str">
        <f>Команды!C6</f>
        <v>Маршрут - на средствах передвижения (1-6 категория), 0840061811Я</v>
      </c>
      <c r="D6" s="96"/>
      <c r="E6" s="96"/>
      <c r="F6" s="96"/>
      <c r="N6" s="32"/>
    </row>
    <row r="7" spans="1:15" s="31" customFormat="1" ht="20.100000000000001" customHeight="1">
      <c r="A7" s="77" t="str">
        <f>Команды!A7</f>
        <v>Вид программы</v>
      </c>
      <c r="B7" s="77"/>
      <c r="C7" s="77" t="str">
        <f>Команды!C7</f>
        <v>Спортивные  маршруты  2 к.с.; средство передвижение - велосипед; 
мужчины, женщины</v>
      </c>
      <c r="D7" s="77"/>
      <c r="E7" s="77"/>
      <c r="F7" s="77"/>
      <c r="G7" s="87" t="str">
        <f>Команды!G7</f>
        <v>20 февраля 2023</v>
      </c>
      <c r="H7" s="97"/>
      <c r="I7" s="97"/>
      <c r="J7" s="97"/>
      <c r="K7" s="97"/>
      <c r="L7" s="167" t="str">
        <f>Команды!L7</f>
        <v xml:space="preserve"> г. Москва</v>
      </c>
      <c r="M7" s="168"/>
      <c r="N7" s="168"/>
      <c r="O7" s="168"/>
    </row>
    <row r="8" spans="1:15" s="31" customFormat="1" ht="20.100000000000001" customHeight="1">
      <c r="A8" s="77" t="str">
        <f>Команды!A8</f>
        <v>ПОКАЗАТЕЛЬ</v>
      </c>
      <c r="B8" s="77"/>
      <c r="C8" s="77" t="str">
        <f>Команды!C8</f>
        <v>Сложность/Новизна/Безопасность/Напряженность/Полезность</v>
      </c>
      <c r="D8" s="77"/>
      <c r="E8" s="77"/>
      <c r="F8" s="77"/>
      <c r="G8" s="87" t="str">
        <f>Команды!G8</f>
        <v>№ СМ в ЕКП 53470</v>
      </c>
      <c r="H8" s="91"/>
      <c r="I8" s="91"/>
      <c r="J8" s="91"/>
      <c r="K8" s="91"/>
    </row>
    <row r="9" spans="1:15" s="29" customFormat="1" ht="30" customHeight="1">
      <c r="A9" s="103" t="s">
        <v>48</v>
      </c>
      <c r="B9" s="104"/>
      <c r="C9" s="104"/>
      <c r="D9" s="104"/>
      <c r="E9" s="104"/>
      <c r="F9" s="105"/>
    </row>
    <row r="10" spans="1:15" ht="20.100000000000001" customHeight="1">
      <c r="A10" s="164" t="str">
        <f>Команды!A10</f>
        <v>№</v>
      </c>
      <c r="B10" s="164" t="str">
        <f>Команды!B10</f>
        <v xml:space="preserve">Ф.И.О. руководителя группы
(Организация) </v>
      </c>
      <c r="C10" s="164" t="str">
        <f>Команды!C10</f>
        <v>Регион маршрута</v>
      </c>
      <c r="D10" s="162" t="str">
        <f>Команды!D10</f>
        <v xml:space="preserve">КС </v>
      </c>
      <c r="E10" s="162"/>
      <c r="F10" s="162" t="str">
        <f>Команды!F10</f>
        <v>Сроки</v>
      </c>
      <c r="G10" s="165" t="s">
        <v>36</v>
      </c>
      <c r="H10" s="165"/>
      <c r="I10" s="165"/>
      <c r="J10" s="165"/>
      <c r="K10" s="165"/>
      <c r="L10" s="165"/>
      <c r="M10" s="165"/>
      <c r="N10" s="162" t="s">
        <v>58</v>
      </c>
      <c r="O10" s="165" t="s">
        <v>59</v>
      </c>
    </row>
    <row r="11" spans="1:15" s="38" customFormat="1" ht="20.100000000000001" customHeight="1">
      <c r="A11" s="164"/>
      <c r="B11" s="164"/>
      <c r="C11" s="164"/>
      <c r="D11" s="164" t="str">
        <f>Команды!D11</f>
        <v>заявлено</v>
      </c>
      <c r="E11" s="164" t="str">
        <f>Команды!E11</f>
        <v>пройдено</v>
      </c>
      <c r="F11" s="162"/>
      <c r="G11" s="162" t="s">
        <v>13</v>
      </c>
      <c r="H11" s="162" t="s">
        <v>10</v>
      </c>
      <c r="I11" s="165" t="s">
        <v>56</v>
      </c>
      <c r="J11" s="165"/>
      <c r="K11" s="165"/>
      <c r="L11" s="162" t="s">
        <v>11</v>
      </c>
      <c r="M11" s="162" t="s">
        <v>12</v>
      </c>
      <c r="N11" s="163"/>
      <c r="O11" s="165"/>
    </row>
    <row r="12" spans="1:15" s="38" customFormat="1" ht="9.9499999999999993" customHeight="1">
      <c r="A12" s="164"/>
      <c r="B12" s="164"/>
      <c r="C12" s="164"/>
      <c r="D12" s="164"/>
      <c r="E12" s="164"/>
      <c r="F12" s="162"/>
      <c r="G12" s="163"/>
      <c r="H12" s="163"/>
      <c r="I12" s="162" t="s">
        <v>53</v>
      </c>
      <c r="J12" s="162" t="s">
        <v>54</v>
      </c>
      <c r="K12" s="162" t="s">
        <v>55</v>
      </c>
      <c r="L12" s="163"/>
      <c r="M12" s="163"/>
      <c r="N12" s="163"/>
      <c r="O12" s="165"/>
    </row>
    <row r="13" spans="1:15" s="39" customFormat="1" ht="9.9499999999999993" customHeight="1">
      <c r="A13" s="164"/>
      <c r="B13" s="164"/>
      <c r="C13" s="164"/>
      <c r="D13" s="164"/>
      <c r="E13" s="164"/>
      <c r="F13" s="162"/>
      <c r="G13" s="163"/>
      <c r="H13" s="163"/>
      <c r="I13" s="162"/>
      <c r="J13" s="162"/>
      <c r="K13" s="162"/>
      <c r="L13" s="163"/>
      <c r="M13" s="163"/>
      <c r="N13" s="163"/>
      <c r="O13" s="165"/>
    </row>
    <row r="14" spans="1:15" ht="35.1" customHeight="1">
      <c r="A14" s="28">
        <f>Команды!A14</f>
        <v>1</v>
      </c>
      <c r="B14" s="8" t="str">
        <f>Команды!B14</f>
        <v>Архипов А.Ю.
(ТК МГТУ им. Н.Э. Баумана)</v>
      </c>
      <c r="C14" s="28" t="str">
        <f>Команды!C14</f>
        <v>Кавказ</v>
      </c>
      <c r="D14" s="7">
        <f>Команды!D14</f>
        <v>2</v>
      </c>
      <c r="E14" s="7">
        <f>Команды!E14</f>
        <v>2</v>
      </c>
      <c r="F14" s="7" t="str">
        <f>Команды!F14</f>
        <v>07.06.2022 -
15.06.2022</v>
      </c>
      <c r="G14" s="24">
        <v>12</v>
      </c>
      <c r="H14" s="24">
        <v>1</v>
      </c>
      <c r="I14" s="24">
        <v>-2</v>
      </c>
      <c r="J14" s="24">
        <v>1</v>
      </c>
      <c r="K14" s="24">
        <v>0.5</v>
      </c>
      <c r="L14" s="24">
        <v>2</v>
      </c>
      <c r="M14" s="24">
        <v>3</v>
      </c>
      <c r="N14" s="46">
        <f t="shared" ref="N14:N19" si="0">SUM(G14:M14)</f>
        <v>17.5</v>
      </c>
      <c r="O14" s="43"/>
    </row>
    <row r="15" spans="1:15" ht="35.1" customHeight="1">
      <c r="A15" s="28">
        <f>Команды!A15</f>
        <v>2</v>
      </c>
      <c r="B15" s="8" t="str">
        <f>Команды!B15</f>
        <v>Бояров Г.К.
(РОО МКВ)</v>
      </c>
      <c r="C15" s="28" t="str">
        <f>Команды!C15</f>
        <v>Краснодарский край</v>
      </c>
      <c r="D15" s="7">
        <f>Команды!D15</f>
        <v>2</v>
      </c>
      <c r="E15" s="7">
        <f>Команды!E15</f>
        <v>2</v>
      </c>
      <c r="F15" s="7" t="str">
        <f>Команды!F15</f>
        <v>05.06.2022 -
12.06.2022</v>
      </c>
      <c r="G15" s="24">
        <v>11</v>
      </c>
      <c r="H15" s="24">
        <v>0</v>
      </c>
      <c r="I15" s="24">
        <v>1</v>
      </c>
      <c r="J15" s="24">
        <v>1</v>
      </c>
      <c r="K15" s="24">
        <v>-1.5</v>
      </c>
      <c r="L15" s="24">
        <v>3</v>
      </c>
      <c r="M15" s="24">
        <v>3</v>
      </c>
      <c r="N15" s="46">
        <f t="shared" si="0"/>
        <v>17.5</v>
      </c>
      <c r="O15" s="43"/>
    </row>
    <row r="16" spans="1:15" ht="35.1" customHeight="1">
      <c r="A16" s="28">
        <f>Команды!A16</f>
        <v>3</v>
      </c>
      <c r="B16" s="8" t="str">
        <f>Команды!B16</f>
        <v>Журавлёв А.В.
(РОО МКВ)</v>
      </c>
      <c r="C16" s="28" t="str">
        <f>Команды!C16</f>
        <v>Поволжье</v>
      </c>
      <c r="D16" s="7">
        <f>Команды!D16</f>
        <v>2</v>
      </c>
      <c r="E16" s="7">
        <f>Команды!E16</f>
        <v>2</v>
      </c>
      <c r="F16" s="7" t="str">
        <f>Команды!F16</f>
        <v>01.10.2022 -
09.10.2022</v>
      </c>
      <c r="G16" s="24">
        <v>11</v>
      </c>
      <c r="H16" s="24">
        <v>6</v>
      </c>
      <c r="I16" s="24">
        <v>1</v>
      </c>
      <c r="J16" s="24">
        <v>1</v>
      </c>
      <c r="K16" s="24">
        <v>0.5</v>
      </c>
      <c r="L16" s="24">
        <v>3</v>
      </c>
      <c r="M16" s="24">
        <v>3</v>
      </c>
      <c r="N16" s="46">
        <f t="shared" si="0"/>
        <v>25.5</v>
      </c>
      <c r="O16" s="43"/>
    </row>
    <row r="17" spans="1:15" s="39" customFormat="1" ht="35.1" customHeight="1">
      <c r="A17" s="28">
        <f>Команды!A17</f>
        <v>4</v>
      </c>
      <c r="B17" s="8" t="str">
        <f>Команды!B17</f>
        <v>Климова Г.Ю.
(РОО МКВ)</v>
      </c>
      <c r="C17" s="28" t="str">
        <f>Команды!C17</f>
        <v xml:space="preserve">Крым </v>
      </c>
      <c r="D17" s="7">
        <f>Команды!D17</f>
        <v>2</v>
      </c>
      <c r="E17" s="7">
        <f>Команды!E17</f>
        <v>2</v>
      </c>
      <c r="F17" s="7" t="str">
        <f>Команды!F17</f>
        <v>04.06.2022 -
11.06.2022</v>
      </c>
      <c r="G17" s="24">
        <v>11</v>
      </c>
      <c r="H17" s="24">
        <v>1</v>
      </c>
      <c r="I17" s="24">
        <v>1</v>
      </c>
      <c r="J17" s="24">
        <v>1</v>
      </c>
      <c r="K17" s="24">
        <v>0.5</v>
      </c>
      <c r="L17" s="24">
        <v>2</v>
      </c>
      <c r="M17" s="24">
        <v>3</v>
      </c>
      <c r="N17" s="46">
        <f t="shared" si="0"/>
        <v>19.5</v>
      </c>
      <c r="O17" s="44"/>
    </row>
    <row r="18" spans="1:15" s="39" customFormat="1" ht="35.1" customHeight="1">
      <c r="A18" s="28">
        <f>Команды!A18</f>
        <v>5</v>
      </c>
      <c r="B18" s="8" t="str">
        <f>Команды!B18</f>
        <v>Корнеев Д.А.
(РОО МКВ)</v>
      </c>
      <c r="C18" s="28" t="str">
        <f>Команды!C18</f>
        <v>Краснодарский край</v>
      </c>
      <c r="D18" s="7">
        <f>Команды!D18</f>
        <v>2</v>
      </c>
      <c r="E18" s="7">
        <f>Команды!E18</f>
        <v>2</v>
      </c>
      <c r="F18" s="7" t="str">
        <f>Команды!F18</f>
        <v>05.06.2022 -
12.06.2022</v>
      </c>
      <c r="G18" s="24">
        <v>14</v>
      </c>
      <c r="H18" s="24">
        <v>1</v>
      </c>
      <c r="I18" s="24">
        <v>-0.5</v>
      </c>
      <c r="J18" s="24">
        <v>-0.5</v>
      </c>
      <c r="K18" s="24">
        <v>-1</v>
      </c>
      <c r="L18" s="24">
        <v>3</v>
      </c>
      <c r="M18" s="24">
        <v>3</v>
      </c>
      <c r="N18" s="46">
        <f t="shared" si="0"/>
        <v>19</v>
      </c>
      <c r="O18" s="44"/>
    </row>
    <row r="19" spans="1:15" s="39" customFormat="1" ht="35.1" customHeight="1">
      <c r="A19" s="28">
        <f>Команды!A19</f>
        <v>6</v>
      </c>
      <c r="B19" s="8" t="str">
        <f>Команды!B19</f>
        <v>Крюкова Т.А.
(РОО МКВ)</v>
      </c>
      <c r="C19" s="28" t="str">
        <f>Команды!C19</f>
        <v>Поволжье</v>
      </c>
      <c r="D19" s="7">
        <f>Команды!D19</f>
        <v>2</v>
      </c>
      <c r="E19" s="7">
        <f>Команды!E19</f>
        <v>2</v>
      </c>
      <c r="F19" s="7" t="str">
        <f>Команды!F19</f>
        <v>02.05.2022 -
09.05.2022</v>
      </c>
      <c r="G19" s="24">
        <v>13</v>
      </c>
      <c r="H19" s="24">
        <v>1</v>
      </c>
      <c r="I19" s="24">
        <v>1</v>
      </c>
      <c r="J19" s="24">
        <v>1</v>
      </c>
      <c r="K19" s="24">
        <v>0</v>
      </c>
      <c r="L19" s="24">
        <v>3</v>
      </c>
      <c r="M19" s="24">
        <v>3</v>
      </c>
      <c r="N19" s="46">
        <f t="shared" si="0"/>
        <v>22</v>
      </c>
      <c r="O19" s="44"/>
    </row>
    <row r="20" spans="1:15" s="39" customFormat="1" ht="35.1" customHeight="1">
      <c r="A20" s="28">
        <f>Команды!A20</f>
        <v>7</v>
      </c>
      <c r="B20" s="8" t="str">
        <f>Команды!B20</f>
        <v>Петров М.И.
(РОО МКВ)</v>
      </c>
      <c r="C20" s="28" t="str">
        <f>Команды!C20</f>
        <v>Краснодарский край</v>
      </c>
      <c r="D20" s="7">
        <f>Команды!D20</f>
        <v>2</v>
      </c>
      <c r="E20" s="7">
        <f>Команды!E20</f>
        <v>2</v>
      </c>
      <c r="F20" s="7" t="str">
        <f>Команды!F20</f>
        <v>05.06.2022 -
12.06.2022</v>
      </c>
      <c r="G20" s="24">
        <v>12</v>
      </c>
      <c r="H20" s="24">
        <v>1</v>
      </c>
      <c r="I20" s="24">
        <v>1</v>
      </c>
      <c r="J20" s="24">
        <v>1</v>
      </c>
      <c r="K20" s="24">
        <v>0.5</v>
      </c>
      <c r="L20" s="24">
        <v>3</v>
      </c>
      <c r="M20" s="24">
        <v>3</v>
      </c>
      <c r="N20" s="46">
        <f t="shared" ref="N20:N22" si="1">SUM(G20:M20)</f>
        <v>21.5</v>
      </c>
      <c r="O20" s="44"/>
    </row>
    <row r="21" spans="1:15" s="39" customFormat="1" ht="35.1" customHeight="1">
      <c r="A21" s="28">
        <f>Команды!A21</f>
        <v>8</v>
      </c>
      <c r="B21" s="8" t="str">
        <f>Команды!B21</f>
        <v>Самойлов Ю. Л.
(ТК МГТУ им. Н.Э. Баумана)</v>
      </c>
      <c r="C21" s="28" t="str">
        <f>Команды!C21</f>
        <v>Краснодарский край, Крым</v>
      </c>
      <c r="D21" s="7">
        <f>Команды!D21</f>
        <v>2</v>
      </c>
      <c r="E21" s="7">
        <f>Команды!E21</f>
        <v>2</v>
      </c>
      <c r="F21" s="7" t="str">
        <f>Команды!F21</f>
        <v>30.04.2022 -
09.05.2022</v>
      </c>
      <c r="G21" s="24">
        <v>14</v>
      </c>
      <c r="H21" s="24">
        <v>1</v>
      </c>
      <c r="I21" s="24">
        <v>-2</v>
      </c>
      <c r="J21" s="24">
        <v>-1.5</v>
      </c>
      <c r="K21" s="24">
        <v>-2.5</v>
      </c>
      <c r="L21" s="24">
        <v>1</v>
      </c>
      <c r="M21" s="24">
        <v>3.5</v>
      </c>
      <c r="N21" s="46">
        <f t="shared" si="1"/>
        <v>13.5</v>
      </c>
      <c r="O21" s="44"/>
    </row>
    <row r="22" spans="1:15" ht="35.1" customHeight="1">
      <c r="A22" s="28">
        <f>Команды!A22</f>
        <v>9</v>
      </c>
      <c r="B22" s="8" t="str">
        <f>Команды!B22</f>
        <v>Степичева И.В.
(ТК МГТУ им. Н.Э. Баумана)</v>
      </c>
      <c r="C22" s="28" t="str">
        <f>Команды!C22</f>
        <v>Краснодарский край, Крым</v>
      </c>
      <c r="D22" s="7">
        <f>Команды!D22</f>
        <v>2</v>
      </c>
      <c r="E22" s="7">
        <f>Команды!E22</f>
        <v>2</v>
      </c>
      <c r="F22" s="7" t="str">
        <f>Команды!F22</f>
        <v>30.04.2022 -
08.05.2022</v>
      </c>
      <c r="G22" s="24">
        <v>12</v>
      </c>
      <c r="H22" s="24">
        <v>0</v>
      </c>
      <c r="I22" s="24">
        <v>-2</v>
      </c>
      <c r="J22" s="24">
        <v>1</v>
      </c>
      <c r="K22" s="24">
        <v>0.5</v>
      </c>
      <c r="L22" s="24">
        <v>1</v>
      </c>
      <c r="M22" s="24">
        <v>3</v>
      </c>
      <c r="N22" s="46">
        <f t="shared" si="1"/>
        <v>15.5</v>
      </c>
      <c r="O22" s="43"/>
    </row>
    <row r="23" spans="1:15" ht="35.1" customHeight="1">
      <c r="A23" s="62">
        <f>Команды!A23</f>
        <v>10</v>
      </c>
      <c r="B23" s="61" t="str">
        <f>Команды!B23</f>
        <v>Устинов А.В.
(РОО ФСТ-ОТМ)</v>
      </c>
      <c r="C23" s="62" t="str">
        <f>Команды!C23</f>
        <v>Карелия</v>
      </c>
      <c r="D23" s="60">
        <f>Команды!D23</f>
        <v>2</v>
      </c>
      <c r="E23" s="60">
        <f>Команды!E23</f>
        <v>2</v>
      </c>
      <c r="F23" s="60" t="str">
        <f>Команды!F23</f>
        <v>08.07.2022 -
17.07.2022</v>
      </c>
      <c r="G23" s="24">
        <v>14</v>
      </c>
      <c r="H23" s="24">
        <v>2</v>
      </c>
      <c r="I23" s="24">
        <v>1</v>
      </c>
      <c r="J23" s="24">
        <v>1</v>
      </c>
      <c r="K23" s="24">
        <v>0.5</v>
      </c>
      <c r="L23" s="24">
        <v>4</v>
      </c>
      <c r="M23" s="24">
        <v>4</v>
      </c>
      <c r="N23" s="46">
        <f t="shared" ref="N23" si="2">SUM(G23:M23)</f>
        <v>26.5</v>
      </c>
      <c r="O23" s="43"/>
    </row>
    <row r="24" spans="1:15" ht="35.1" customHeight="1">
      <c r="A24" s="62">
        <f>Команды!A24</f>
        <v>11</v>
      </c>
      <c r="B24" s="61" t="str">
        <f>Команды!B24</f>
        <v>Хорунжева О.Е.
(ТК МГТУ им. Н.Э. Баумана)</v>
      </c>
      <c r="C24" s="62" t="str">
        <f>Команды!C24</f>
        <v>Поволжье</v>
      </c>
      <c r="D24" s="60">
        <f>Команды!D24</f>
        <v>2</v>
      </c>
      <c r="E24" s="60">
        <f>Команды!E24</f>
        <v>2</v>
      </c>
      <c r="F24" s="60" t="str">
        <f>Команды!F24</f>
        <v>01.05.2022 -
09.05.2022</v>
      </c>
      <c r="G24" s="24">
        <v>14</v>
      </c>
      <c r="H24" s="24">
        <v>1</v>
      </c>
      <c r="I24" s="24">
        <v>1</v>
      </c>
      <c r="J24" s="24">
        <v>1</v>
      </c>
      <c r="K24" s="24">
        <v>0.5</v>
      </c>
      <c r="L24" s="24">
        <v>4</v>
      </c>
      <c r="M24" s="24">
        <v>4</v>
      </c>
      <c r="N24" s="46">
        <f t="shared" ref="N24" si="3">SUM(G24:M24)</f>
        <v>25.5</v>
      </c>
      <c r="O24" s="43"/>
    </row>
    <row r="27" spans="1:15" ht="18">
      <c r="A27" s="2"/>
      <c r="B27" s="3" t="s">
        <v>14</v>
      </c>
      <c r="C27" s="1"/>
      <c r="D27" s="5"/>
      <c r="E27" s="2"/>
      <c r="F27" s="5" t="str">
        <f>Судьи!C10</f>
        <v>Фефелов А.В. (г. Москва, СС2К)</v>
      </c>
      <c r="G27" s="2"/>
      <c r="H27" s="2"/>
      <c r="I27" s="2"/>
      <c r="J27" s="2"/>
      <c r="K27" s="2"/>
      <c r="L27" s="2"/>
      <c r="M27" s="2"/>
      <c r="N27" s="2"/>
    </row>
  </sheetData>
  <mergeCells count="32">
    <mergeCell ref="C8:F8"/>
    <mergeCell ref="A9:F9"/>
    <mergeCell ref="A10:A13"/>
    <mergeCell ref="F10:F13"/>
    <mergeCell ref="B10:B13"/>
    <mergeCell ref="C10:C13"/>
    <mergeCell ref="A8:B8"/>
    <mergeCell ref="D10:E10"/>
    <mergeCell ref="D11:D13"/>
    <mergeCell ref="E11:E13"/>
    <mergeCell ref="G7:K7"/>
    <mergeCell ref="G8:K8"/>
    <mergeCell ref="K12:K13"/>
    <mergeCell ref="J12:J13"/>
    <mergeCell ref="I12:I13"/>
    <mergeCell ref="G10:M10"/>
    <mergeCell ref="L7:O7"/>
    <mergeCell ref="N10:N13"/>
    <mergeCell ref="O10:O13"/>
    <mergeCell ref="G11:G13"/>
    <mergeCell ref="H11:H13"/>
    <mergeCell ref="I11:K11"/>
    <mergeCell ref="L11:L13"/>
    <mergeCell ref="M11:M13"/>
    <mergeCell ref="A7:B7"/>
    <mergeCell ref="A1:B4"/>
    <mergeCell ref="C1:F4"/>
    <mergeCell ref="A5:B5"/>
    <mergeCell ref="C5:F5"/>
    <mergeCell ref="A6:B6"/>
    <mergeCell ref="C6:F6"/>
    <mergeCell ref="C7:F7"/>
  </mergeCells>
  <phoneticPr fontId="0" type="noConversion"/>
  <pageMargins left="0.75" right="0.75" top="1" bottom="1" header="0.5" footer="0.5"/>
  <pageSetup paperSize="9" scale="35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A1:Q38"/>
  <sheetViews>
    <sheetView topLeftCell="A4" zoomScale="50" zoomScaleNormal="50" workbookViewId="0">
      <selection activeCell="P23" sqref="P23"/>
    </sheetView>
  </sheetViews>
  <sheetFormatPr defaultRowHeight="12.75"/>
  <cols>
    <col min="1" max="1" width="5.7109375" customWidth="1"/>
    <col min="2" max="2" width="40.7109375" customWidth="1"/>
    <col min="3" max="3" width="35.7109375" customWidth="1"/>
    <col min="4" max="5" width="12.7109375" customWidth="1"/>
    <col min="6" max="6" width="30.7109375" customWidth="1"/>
    <col min="7" max="11" width="15.7109375" customWidth="1"/>
    <col min="12" max="17" width="18.7109375" customWidth="1"/>
    <col min="18" max="16384" width="9.140625" style="1"/>
  </cols>
  <sheetData>
    <row r="1" spans="1:17" ht="20.100000000000001" customHeight="1">
      <c r="A1" s="74" t="s">
        <v>0</v>
      </c>
      <c r="B1" s="74"/>
      <c r="C1" s="107" t="str">
        <f>Команды!C1</f>
        <v>Департамент спорта города Москвы
Федерация спортивного туризма - объединение туристов Москвы</v>
      </c>
      <c r="D1" s="107"/>
      <c r="E1" s="94"/>
      <c r="F1" s="94"/>
      <c r="G1" s="15"/>
      <c r="H1" s="15"/>
      <c r="I1" s="15"/>
      <c r="J1" s="15"/>
      <c r="K1" s="15"/>
      <c r="L1" s="6"/>
      <c r="M1" s="6"/>
      <c r="N1" s="6"/>
      <c r="O1" s="6"/>
      <c r="P1" s="6"/>
      <c r="Q1" s="16"/>
    </row>
    <row r="2" spans="1:17" ht="20.100000000000001" customHeight="1">
      <c r="A2" s="74"/>
      <c r="B2" s="74"/>
      <c r="C2" s="94"/>
      <c r="D2" s="94"/>
      <c r="E2" s="94"/>
      <c r="F2" s="94"/>
      <c r="G2" s="11"/>
      <c r="H2" s="11"/>
      <c r="I2" s="11"/>
      <c r="J2" s="11"/>
      <c r="K2" s="11"/>
      <c r="L2" s="1"/>
      <c r="M2" s="1"/>
      <c r="N2" s="1"/>
      <c r="O2" s="1"/>
      <c r="P2" s="1"/>
      <c r="Q2" s="12"/>
    </row>
    <row r="3" spans="1:17" ht="20.100000000000001" customHeight="1">
      <c r="A3" s="74"/>
      <c r="B3" s="74"/>
      <c r="C3" s="94"/>
      <c r="D3" s="94"/>
      <c r="E3" s="94"/>
      <c r="F3" s="94"/>
      <c r="G3" s="11"/>
      <c r="H3" s="11"/>
      <c r="I3" s="11"/>
      <c r="J3" s="11"/>
      <c r="K3" s="11"/>
      <c r="L3" s="1"/>
      <c r="M3" s="1"/>
      <c r="N3" s="1"/>
      <c r="O3" s="1"/>
      <c r="P3" s="1"/>
      <c r="Q3" s="12"/>
    </row>
    <row r="4" spans="1:17" ht="20.100000000000001" customHeight="1">
      <c r="A4" s="74"/>
      <c r="B4" s="74"/>
      <c r="C4" s="94"/>
      <c r="D4" s="94"/>
      <c r="E4" s="94"/>
      <c r="F4" s="94"/>
      <c r="G4" s="11"/>
      <c r="H4" s="11"/>
      <c r="I4" s="11"/>
      <c r="J4" s="11"/>
      <c r="K4" s="11"/>
      <c r="L4" s="1"/>
      <c r="M4" s="1"/>
      <c r="N4" s="1"/>
      <c r="O4" s="1"/>
      <c r="P4" s="1"/>
      <c r="Q4" s="12"/>
    </row>
    <row r="5" spans="1:17" ht="20.100000000000001" customHeight="1">
      <c r="A5" s="77" t="str">
        <f>Команды!A5</f>
        <v>Статус соревнований</v>
      </c>
      <c r="B5" s="77"/>
      <c r="C5" s="77" t="str">
        <f>Команды!C5</f>
        <v>Кубок Москвы</v>
      </c>
      <c r="D5" s="77"/>
      <c r="E5" s="77"/>
      <c r="F5" s="77"/>
      <c r="G5" s="13"/>
      <c r="H5" s="13"/>
      <c r="I5" s="13"/>
      <c r="J5" s="13"/>
      <c r="K5" s="13"/>
      <c r="L5" s="1"/>
      <c r="M5" s="1"/>
      <c r="N5" s="1"/>
      <c r="O5" s="1"/>
      <c r="P5" s="1"/>
      <c r="Q5" s="12"/>
    </row>
    <row r="6" spans="1:17" ht="20.100000000000001" customHeight="1">
      <c r="A6" s="77" t="str">
        <f>Команды!A6</f>
        <v>Спортивная дисциплина</v>
      </c>
      <c r="B6" s="77"/>
      <c r="C6" s="96" t="str">
        <f>Команды!C6</f>
        <v>Маршрут - на средствах передвижения (1-6 категория), 0840061811Я</v>
      </c>
      <c r="D6" s="96"/>
      <c r="E6" s="96"/>
      <c r="F6" s="96"/>
      <c r="G6" s="14"/>
      <c r="H6" s="14"/>
      <c r="I6" s="14"/>
      <c r="J6" s="14"/>
      <c r="K6" s="14"/>
      <c r="L6" s="1"/>
      <c r="M6" s="1"/>
      <c r="N6" s="1"/>
      <c r="O6" s="1"/>
      <c r="P6" s="1"/>
      <c r="Q6" s="12"/>
    </row>
    <row r="7" spans="1:17" ht="20.100000000000001" customHeight="1">
      <c r="A7" s="77" t="str">
        <f>Команды!A7</f>
        <v>Вид программы</v>
      </c>
      <c r="B7" s="77"/>
      <c r="C7" s="126" t="str">
        <f>Команды!C7</f>
        <v>Спортивные  маршруты  2 к.с.; средство передвижение - велосипед; 
мужчины, женщины</v>
      </c>
      <c r="D7" s="127"/>
      <c r="E7" s="127"/>
      <c r="F7" s="128"/>
      <c r="G7" s="87" t="str">
        <f>Команды!G7</f>
        <v>20 февраля 2023</v>
      </c>
      <c r="H7" s="97"/>
      <c r="I7" s="97"/>
      <c r="J7" s="97"/>
      <c r="K7" s="97"/>
      <c r="L7" s="167" t="str">
        <f>Команды!L7</f>
        <v xml:space="preserve"> г. Москва</v>
      </c>
      <c r="M7" s="168"/>
      <c r="N7" s="168"/>
      <c r="O7" s="168"/>
      <c r="P7" s="1"/>
      <c r="Q7" s="12"/>
    </row>
    <row r="8" spans="1:17" ht="20.100000000000001" customHeight="1">
      <c r="A8" s="77" t="str">
        <f>Команды!A8</f>
        <v>ПОКАЗАТЕЛЬ</v>
      </c>
      <c r="B8" s="77"/>
      <c r="C8" s="77" t="s">
        <v>4</v>
      </c>
      <c r="D8" s="77"/>
      <c r="E8" s="77"/>
      <c r="F8" s="77"/>
      <c r="G8" s="87" t="str">
        <f>Команды!G8</f>
        <v>№ СМ в ЕКП 53470</v>
      </c>
      <c r="H8" s="91"/>
      <c r="I8" s="91"/>
      <c r="J8" s="91"/>
      <c r="K8" s="91"/>
      <c r="L8" s="1"/>
      <c r="M8" s="1"/>
      <c r="N8" s="1"/>
      <c r="O8" s="1"/>
      <c r="P8" s="1"/>
      <c r="Q8" s="1"/>
    </row>
    <row r="9" spans="1:17" s="29" customFormat="1" ht="30" customHeight="1">
      <c r="A9" s="103" t="s">
        <v>47</v>
      </c>
      <c r="B9" s="104"/>
      <c r="C9" s="104"/>
      <c r="D9" s="104"/>
      <c r="E9" s="104"/>
      <c r="F9" s="105"/>
      <c r="G9" s="33"/>
      <c r="H9" s="33"/>
      <c r="I9" s="33"/>
      <c r="J9" s="33"/>
      <c r="K9" s="33"/>
    </row>
    <row r="10" spans="1:17" ht="20.100000000000001" customHeight="1">
      <c r="A10" s="106" t="str">
        <f>Команды!A10</f>
        <v>№</v>
      </c>
      <c r="B10" s="106" t="str">
        <f>Команды!B10</f>
        <v xml:space="preserve">Ф.И.О. руководителя группы
(Организация) </v>
      </c>
      <c r="C10" s="106" t="str">
        <f>Команды!C10</f>
        <v>Регион маршрута</v>
      </c>
      <c r="D10" s="80" t="str">
        <f>Команды!D10</f>
        <v xml:space="preserve">КС </v>
      </c>
      <c r="E10" s="80"/>
      <c r="F10" s="80" t="str">
        <f>Команды!F10</f>
        <v>Сроки</v>
      </c>
      <c r="G10" s="80" t="s">
        <v>4</v>
      </c>
      <c r="H10" s="80"/>
      <c r="I10" s="80"/>
      <c r="J10" s="80"/>
      <c r="K10" s="80"/>
      <c r="L10" s="80"/>
      <c r="M10" s="80"/>
      <c r="N10" s="80"/>
      <c r="O10" s="80"/>
      <c r="P10" s="80"/>
      <c r="Q10" s="80"/>
    </row>
    <row r="11" spans="1:17" s="38" customFormat="1" ht="20.100000000000001" customHeight="1">
      <c r="A11" s="106"/>
      <c r="B11" s="106"/>
      <c r="C11" s="106"/>
      <c r="D11" s="81" t="str">
        <f>Команды!D11</f>
        <v>заявлено</v>
      </c>
      <c r="E11" s="81" t="str">
        <f>Команды!E11</f>
        <v>пройдено</v>
      </c>
      <c r="F11" s="80"/>
      <c r="G11" s="80"/>
      <c r="H11" s="80"/>
      <c r="I11" s="80"/>
      <c r="J11" s="80"/>
      <c r="K11" s="80"/>
      <c r="L11" s="80"/>
      <c r="M11" s="80"/>
      <c r="N11" s="80"/>
      <c r="O11" s="80"/>
      <c r="P11" s="80"/>
      <c r="Q11" s="80"/>
    </row>
    <row r="12" spans="1:17" s="38" customFormat="1" ht="20.100000000000001" customHeight="1">
      <c r="A12" s="106"/>
      <c r="B12" s="106"/>
      <c r="C12" s="106"/>
      <c r="D12" s="81"/>
      <c r="E12" s="81"/>
      <c r="F12" s="80"/>
      <c r="G12" s="80" t="s">
        <v>31</v>
      </c>
      <c r="H12" s="171" t="s">
        <v>60</v>
      </c>
      <c r="I12" s="80" t="s">
        <v>7</v>
      </c>
      <c r="J12" s="80" t="s">
        <v>28</v>
      </c>
      <c r="K12" s="80" t="s">
        <v>29</v>
      </c>
      <c r="L12" s="80" t="str">
        <f>Судьи!B5</f>
        <v>Емельянов С.А.</v>
      </c>
      <c r="M12" s="80" t="str">
        <f>Судьи!B6</f>
        <v>Картузов С.А.</v>
      </c>
      <c r="N12" s="80" t="str">
        <f>Судьи!B7</f>
        <v>Комаров Н.А.</v>
      </c>
      <c r="O12" s="80" t="str">
        <f>Судьи!B8</f>
        <v>Потапенко А.М.</v>
      </c>
      <c r="P12" s="80" t="str">
        <f>Судьи!B9</f>
        <v>Романов Д.А.</v>
      </c>
      <c r="Q12" s="80" t="str">
        <f>Судьи!B10</f>
        <v>Фефелов А.В.</v>
      </c>
    </row>
    <row r="13" spans="1:17" s="39" customFormat="1" ht="20.100000000000001" customHeight="1">
      <c r="A13" s="106"/>
      <c r="B13" s="106"/>
      <c r="C13" s="106"/>
      <c r="D13" s="81"/>
      <c r="E13" s="81"/>
      <c r="F13" s="80"/>
      <c r="G13" s="80"/>
      <c r="H13" s="109"/>
      <c r="I13" s="80"/>
      <c r="J13" s="80"/>
      <c r="K13" s="80"/>
      <c r="L13" s="80"/>
      <c r="M13" s="80"/>
      <c r="N13" s="80"/>
      <c r="O13" s="80"/>
      <c r="P13" s="80"/>
      <c r="Q13" s="80"/>
    </row>
    <row r="14" spans="1:17" ht="35.1" customHeight="1">
      <c r="A14" s="28">
        <f>Команды!A14</f>
        <v>1</v>
      </c>
      <c r="B14" s="8" t="str">
        <f>Команды!B14</f>
        <v>Архипов А.Ю.
(ТК МГТУ им. Н.Э. Баумана)</v>
      </c>
      <c r="C14" s="28" t="str">
        <f>Команды!C14</f>
        <v>Кавказ</v>
      </c>
      <c r="D14" s="7">
        <f>Команды!D14</f>
        <v>2</v>
      </c>
      <c r="E14" s="7">
        <f>Команды!E14</f>
        <v>2</v>
      </c>
      <c r="F14" s="7" t="str">
        <f>Команды!F14</f>
        <v>07.06.2022 -
15.06.2022</v>
      </c>
      <c r="G14" s="18">
        <f>H14/Судьи!$B$2</f>
        <v>11.5</v>
      </c>
      <c r="H14" s="18">
        <f>I14-J14-K14</f>
        <v>46</v>
      </c>
      <c r="I14" s="25">
        <f t="shared" ref="I14:I24" si="0">SUM(L14:Q14)</f>
        <v>68</v>
      </c>
      <c r="J14" s="25">
        <f t="shared" ref="J14:J24" si="1">MIN(L14:Q14)</f>
        <v>10</v>
      </c>
      <c r="K14" s="25">
        <f t="shared" ref="K14:K24" si="2">MAX(L14:Q14)</f>
        <v>12</v>
      </c>
      <c r="L14" s="26">
        <f>'С-1'!G14</f>
        <v>11</v>
      </c>
      <c r="M14" s="26">
        <f>'С-2'!G14</f>
        <v>12</v>
      </c>
      <c r="N14" s="26">
        <f>'С-3'!G14</f>
        <v>11</v>
      </c>
      <c r="O14" s="26">
        <f>'С-4'!G14</f>
        <v>10</v>
      </c>
      <c r="P14" s="26">
        <f>'С-5'!G14</f>
        <v>12</v>
      </c>
      <c r="Q14" s="27">
        <f>'С-6'!G14</f>
        <v>12</v>
      </c>
    </row>
    <row r="15" spans="1:17" ht="35.1" customHeight="1">
      <c r="A15" s="28">
        <f>Команды!A15</f>
        <v>2</v>
      </c>
      <c r="B15" s="8" t="str">
        <f>Команды!B15</f>
        <v>Бояров Г.К.
(РОО МКВ)</v>
      </c>
      <c r="C15" s="28" t="str">
        <f>Команды!C15</f>
        <v>Краснодарский край</v>
      </c>
      <c r="D15" s="7">
        <f>Команды!D15</f>
        <v>2</v>
      </c>
      <c r="E15" s="7">
        <f>Команды!E15</f>
        <v>2</v>
      </c>
      <c r="F15" s="7" t="str">
        <f>Команды!F15</f>
        <v>05.06.2022 -
12.06.2022</v>
      </c>
      <c r="G15" s="18">
        <f>H15/Судьи!$B$2</f>
        <v>11.5</v>
      </c>
      <c r="H15" s="18">
        <f t="shared" ref="H15:H22" si="3">I15-J15-K15</f>
        <v>46</v>
      </c>
      <c r="I15" s="25">
        <f t="shared" si="0"/>
        <v>67</v>
      </c>
      <c r="J15" s="25">
        <f t="shared" si="1"/>
        <v>8</v>
      </c>
      <c r="K15" s="25">
        <f t="shared" si="2"/>
        <v>13</v>
      </c>
      <c r="L15" s="26">
        <f>'С-1'!G15</f>
        <v>12</v>
      </c>
      <c r="M15" s="26">
        <f>'С-2'!G15</f>
        <v>13</v>
      </c>
      <c r="N15" s="26">
        <f>'С-3'!G15</f>
        <v>10</v>
      </c>
      <c r="O15" s="26">
        <f>'С-4'!G15</f>
        <v>8</v>
      </c>
      <c r="P15" s="26">
        <f>'С-5'!G15</f>
        <v>13</v>
      </c>
      <c r="Q15" s="27">
        <f>'С-6'!G15</f>
        <v>11</v>
      </c>
    </row>
    <row r="16" spans="1:17" ht="35.1" customHeight="1">
      <c r="A16" s="28">
        <f>Команды!A16</f>
        <v>3</v>
      </c>
      <c r="B16" s="8" t="str">
        <f>Команды!B16</f>
        <v>Журавлёв А.В.
(РОО МКВ)</v>
      </c>
      <c r="C16" s="28" t="str">
        <f>Команды!C16</f>
        <v>Поволжье</v>
      </c>
      <c r="D16" s="7">
        <f>Команды!D16</f>
        <v>2</v>
      </c>
      <c r="E16" s="7">
        <f>Команды!E16</f>
        <v>2</v>
      </c>
      <c r="F16" s="7" t="str">
        <f>Команды!F16</f>
        <v>01.10.2022 -
09.10.2022</v>
      </c>
      <c r="G16" s="18">
        <f>H16/Судьи!$B$2</f>
        <v>10.75</v>
      </c>
      <c r="H16" s="18">
        <f t="shared" si="3"/>
        <v>43</v>
      </c>
      <c r="I16" s="25">
        <f t="shared" si="0"/>
        <v>62</v>
      </c>
      <c r="J16" s="25">
        <f t="shared" si="1"/>
        <v>8</v>
      </c>
      <c r="K16" s="25">
        <f t="shared" si="2"/>
        <v>11</v>
      </c>
      <c r="L16" s="26">
        <f>'С-1'!G16</f>
        <v>11</v>
      </c>
      <c r="M16" s="26">
        <f>'С-2'!G16</f>
        <v>11</v>
      </c>
      <c r="N16" s="26">
        <f>'С-3'!G16</f>
        <v>11</v>
      </c>
      <c r="O16" s="26">
        <f>'С-4'!G16</f>
        <v>8</v>
      </c>
      <c r="P16" s="26">
        <f>'С-5'!G16</f>
        <v>10</v>
      </c>
      <c r="Q16" s="27">
        <f>'С-6'!G16</f>
        <v>11</v>
      </c>
    </row>
    <row r="17" spans="1:17" s="39" customFormat="1" ht="35.1" customHeight="1">
      <c r="A17" s="28">
        <f>Команды!A17</f>
        <v>4</v>
      </c>
      <c r="B17" s="8" t="str">
        <f>Команды!B17</f>
        <v>Климова Г.Ю.
(РОО МКВ)</v>
      </c>
      <c r="C17" s="28" t="str">
        <f>Команды!C17</f>
        <v xml:space="preserve">Крым </v>
      </c>
      <c r="D17" s="7">
        <f>Команды!D17</f>
        <v>2</v>
      </c>
      <c r="E17" s="7">
        <f>Команды!E17</f>
        <v>2</v>
      </c>
      <c r="F17" s="7" t="str">
        <f>Команды!F17</f>
        <v>04.06.2022 -
11.06.2022</v>
      </c>
      <c r="G17" s="18">
        <f>H17/Судьи!$B$2</f>
        <v>10</v>
      </c>
      <c r="H17" s="18">
        <f t="shared" si="3"/>
        <v>40</v>
      </c>
      <c r="I17" s="25">
        <f t="shared" si="0"/>
        <v>60</v>
      </c>
      <c r="J17" s="25">
        <f t="shared" si="1"/>
        <v>9</v>
      </c>
      <c r="K17" s="25">
        <f t="shared" si="2"/>
        <v>11</v>
      </c>
      <c r="L17" s="26">
        <f>'С-1'!G17</f>
        <v>10</v>
      </c>
      <c r="M17" s="26">
        <f>'С-2'!G17</f>
        <v>10</v>
      </c>
      <c r="N17" s="26">
        <f>'С-3'!G17</f>
        <v>9</v>
      </c>
      <c r="O17" s="26">
        <f>'С-4'!G17</f>
        <v>9</v>
      </c>
      <c r="P17" s="26">
        <f>'С-5'!G17</f>
        <v>11</v>
      </c>
      <c r="Q17" s="27">
        <f>'С-6'!G17</f>
        <v>11</v>
      </c>
    </row>
    <row r="18" spans="1:17" s="39" customFormat="1" ht="35.1" customHeight="1">
      <c r="A18" s="28">
        <f>Команды!A18</f>
        <v>5</v>
      </c>
      <c r="B18" s="8" t="str">
        <f>Команды!B18</f>
        <v>Корнеев Д.А.
(РОО МКВ)</v>
      </c>
      <c r="C18" s="28" t="str">
        <f>Команды!C18</f>
        <v>Краснодарский край</v>
      </c>
      <c r="D18" s="7">
        <f>Команды!D18</f>
        <v>2</v>
      </c>
      <c r="E18" s="7">
        <f>Команды!E18</f>
        <v>2</v>
      </c>
      <c r="F18" s="7" t="str">
        <f>Команды!F18</f>
        <v>05.06.2022 -
12.06.2022</v>
      </c>
      <c r="G18" s="18">
        <f>H18/Судьи!$B$2</f>
        <v>14.5</v>
      </c>
      <c r="H18" s="18">
        <f t="shared" si="3"/>
        <v>58</v>
      </c>
      <c r="I18" s="25">
        <f t="shared" si="0"/>
        <v>86</v>
      </c>
      <c r="J18" s="25">
        <f t="shared" si="1"/>
        <v>12</v>
      </c>
      <c r="K18" s="25">
        <f t="shared" si="2"/>
        <v>16</v>
      </c>
      <c r="L18" s="26">
        <f>'С-1'!G18</f>
        <v>12</v>
      </c>
      <c r="M18" s="26">
        <f>'С-2'!G18</f>
        <v>16</v>
      </c>
      <c r="N18" s="26">
        <f>'С-3'!G18</f>
        <v>14</v>
      </c>
      <c r="O18" s="26">
        <f>'С-4'!G18</f>
        <v>14</v>
      </c>
      <c r="P18" s="26">
        <f>'С-5'!G18</f>
        <v>16</v>
      </c>
      <c r="Q18" s="27">
        <f>'С-6'!G18</f>
        <v>14</v>
      </c>
    </row>
    <row r="19" spans="1:17" s="39" customFormat="1" ht="35.1" customHeight="1">
      <c r="A19" s="28">
        <f>Команды!A19</f>
        <v>6</v>
      </c>
      <c r="B19" s="8" t="str">
        <f>Команды!B19</f>
        <v>Крюкова Т.А.
(РОО МКВ)</v>
      </c>
      <c r="C19" s="28" t="str">
        <f>Команды!C19</f>
        <v>Поволжье</v>
      </c>
      <c r="D19" s="7">
        <f>Команды!D19</f>
        <v>2</v>
      </c>
      <c r="E19" s="7">
        <f>Команды!E19</f>
        <v>2</v>
      </c>
      <c r="F19" s="7" t="str">
        <f>Команды!F19</f>
        <v>02.05.2022 -
09.05.2022</v>
      </c>
      <c r="G19" s="18">
        <f>H19/Судьи!$B$2</f>
        <v>13.25</v>
      </c>
      <c r="H19" s="18">
        <f t="shared" si="3"/>
        <v>53</v>
      </c>
      <c r="I19" s="25">
        <f t="shared" si="0"/>
        <v>78</v>
      </c>
      <c r="J19" s="25">
        <f t="shared" si="1"/>
        <v>11</v>
      </c>
      <c r="K19" s="25">
        <f t="shared" si="2"/>
        <v>14</v>
      </c>
      <c r="L19" s="26">
        <f>'С-1'!G19</f>
        <v>11</v>
      </c>
      <c r="M19" s="26">
        <f>'С-2'!G19</f>
        <v>14</v>
      </c>
      <c r="N19" s="26">
        <f>'С-3'!G19</f>
        <v>14</v>
      </c>
      <c r="O19" s="26">
        <f>'С-4'!G19</f>
        <v>12</v>
      </c>
      <c r="P19" s="26">
        <f>'С-5'!G19</f>
        <v>14</v>
      </c>
      <c r="Q19" s="27">
        <f>'С-6'!G19</f>
        <v>13</v>
      </c>
    </row>
    <row r="20" spans="1:17" s="39" customFormat="1" ht="35.1" customHeight="1">
      <c r="A20" s="28">
        <f>Команды!A20</f>
        <v>7</v>
      </c>
      <c r="B20" s="8" t="str">
        <f>Команды!B20</f>
        <v>Петров М.И.
(РОО МКВ)</v>
      </c>
      <c r="C20" s="28" t="str">
        <f>Команды!C20</f>
        <v>Краснодарский край</v>
      </c>
      <c r="D20" s="7">
        <f>Команды!D20</f>
        <v>2</v>
      </c>
      <c r="E20" s="7">
        <f>Команды!E20</f>
        <v>2</v>
      </c>
      <c r="F20" s="7" t="str">
        <f>Команды!F20</f>
        <v>05.06.2022 -
12.06.2022</v>
      </c>
      <c r="G20" s="18">
        <f>H20/Судьи!$B$2</f>
        <v>12</v>
      </c>
      <c r="H20" s="18">
        <f t="shared" si="3"/>
        <v>48</v>
      </c>
      <c r="I20" s="25">
        <f t="shared" si="0"/>
        <v>73</v>
      </c>
      <c r="J20" s="25">
        <f t="shared" si="1"/>
        <v>11</v>
      </c>
      <c r="K20" s="25">
        <f t="shared" si="2"/>
        <v>14</v>
      </c>
      <c r="L20" s="26">
        <f>'С-1'!G20</f>
        <v>11</v>
      </c>
      <c r="M20" s="26">
        <f>'С-2'!G20</f>
        <v>14</v>
      </c>
      <c r="N20" s="26">
        <f>'С-3'!G20</f>
        <v>12</v>
      </c>
      <c r="O20" s="26">
        <f>'С-4'!G20</f>
        <v>11</v>
      </c>
      <c r="P20" s="26">
        <f>'С-5'!G20</f>
        <v>13</v>
      </c>
      <c r="Q20" s="27">
        <f>'С-6'!G20</f>
        <v>12</v>
      </c>
    </row>
    <row r="21" spans="1:17" s="39" customFormat="1" ht="35.1" customHeight="1">
      <c r="A21" s="28">
        <f>Команды!A21</f>
        <v>8</v>
      </c>
      <c r="B21" s="8" t="str">
        <f>Команды!B21</f>
        <v>Самойлов Ю. Л.
(ТК МГТУ им. Н.Э. Баумана)</v>
      </c>
      <c r="C21" s="28" t="str">
        <f>Команды!C21</f>
        <v>Краснодарский край, Крым</v>
      </c>
      <c r="D21" s="7">
        <f>Команды!D21</f>
        <v>2</v>
      </c>
      <c r="E21" s="7">
        <f>Команды!E21</f>
        <v>2</v>
      </c>
      <c r="F21" s="7" t="str">
        <f>Команды!F21</f>
        <v>30.04.2022 -
09.05.2022</v>
      </c>
      <c r="G21" s="18">
        <f>H21/Судьи!$B$2</f>
        <v>14.375</v>
      </c>
      <c r="H21" s="18">
        <f t="shared" si="3"/>
        <v>57.5</v>
      </c>
      <c r="I21" s="25">
        <f t="shared" si="0"/>
        <v>86</v>
      </c>
      <c r="J21" s="25">
        <f t="shared" si="1"/>
        <v>12</v>
      </c>
      <c r="K21" s="25">
        <f t="shared" si="2"/>
        <v>16.5</v>
      </c>
      <c r="L21" s="26">
        <f>'С-1'!G21</f>
        <v>12</v>
      </c>
      <c r="M21" s="26">
        <f>'С-2'!G21</f>
        <v>13</v>
      </c>
      <c r="N21" s="26">
        <f>'С-3'!G21</f>
        <v>14.5</v>
      </c>
      <c r="O21" s="26">
        <f>'С-4'!G21</f>
        <v>16</v>
      </c>
      <c r="P21" s="26">
        <f>'С-5'!G21</f>
        <v>16.5</v>
      </c>
      <c r="Q21" s="27">
        <f>'С-6'!G21</f>
        <v>14</v>
      </c>
    </row>
    <row r="22" spans="1:17" ht="35.1" customHeight="1">
      <c r="A22" s="28">
        <f>Команды!A22</f>
        <v>9</v>
      </c>
      <c r="B22" s="8" t="str">
        <f>Команды!B22</f>
        <v>Степичева И.В.
(ТК МГТУ им. Н.Э. Баумана)</v>
      </c>
      <c r="C22" s="28" t="str">
        <f>Команды!C22</f>
        <v>Краснодарский край, Крым</v>
      </c>
      <c r="D22" s="7">
        <f>Команды!D22</f>
        <v>2</v>
      </c>
      <c r="E22" s="7">
        <f>Команды!E22</f>
        <v>2</v>
      </c>
      <c r="F22" s="7" t="str">
        <f>Команды!F22</f>
        <v>30.04.2022 -
08.05.2022</v>
      </c>
      <c r="G22" s="18">
        <f>H22/Судьи!$B$2</f>
        <v>12.75</v>
      </c>
      <c r="H22" s="18">
        <f t="shared" si="3"/>
        <v>51</v>
      </c>
      <c r="I22" s="25">
        <f t="shared" si="0"/>
        <v>76.5</v>
      </c>
      <c r="J22" s="25">
        <f t="shared" si="1"/>
        <v>11</v>
      </c>
      <c r="K22" s="25">
        <f t="shared" si="2"/>
        <v>14.5</v>
      </c>
      <c r="L22" s="26">
        <f>'С-1'!G22</f>
        <v>12</v>
      </c>
      <c r="M22" s="26">
        <f>'С-2'!G22</f>
        <v>14</v>
      </c>
      <c r="N22" s="26">
        <f>'С-3'!G22</f>
        <v>14.5</v>
      </c>
      <c r="O22" s="26">
        <f>'С-4'!G22</f>
        <v>11</v>
      </c>
      <c r="P22" s="26">
        <f>'С-5'!G22</f>
        <v>13</v>
      </c>
      <c r="Q22" s="27">
        <f>'С-6'!G22</f>
        <v>12</v>
      </c>
    </row>
    <row r="23" spans="1:17" ht="35.1" customHeight="1">
      <c r="A23" s="28">
        <f>Команды!A23</f>
        <v>10</v>
      </c>
      <c r="B23" s="8" t="str">
        <f>Команды!B23</f>
        <v>Устинов А.В.
(РОО ФСТ-ОТМ)</v>
      </c>
      <c r="C23" s="28" t="str">
        <f>Команды!C23</f>
        <v>Карелия</v>
      </c>
      <c r="D23" s="7">
        <f>Команды!D23</f>
        <v>2</v>
      </c>
      <c r="E23" s="7">
        <f>Команды!E23</f>
        <v>2</v>
      </c>
      <c r="F23" s="7" t="str">
        <f>Команды!F23</f>
        <v>08.07.2022 -
17.07.2022</v>
      </c>
      <c r="G23" s="18">
        <f>H23/Судьи!$B$2</f>
        <v>13.5</v>
      </c>
      <c r="H23" s="18">
        <f t="shared" ref="H23:H24" si="4">I23-J23-K23</f>
        <v>54</v>
      </c>
      <c r="I23" s="25">
        <f t="shared" si="0"/>
        <v>82</v>
      </c>
      <c r="J23" s="25">
        <f t="shared" si="1"/>
        <v>12</v>
      </c>
      <c r="K23" s="25">
        <f t="shared" si="2"/>
        <v>16</v>
      </c>
      <c r="L23" s="26">
        <f>'С-1'!G23</f>
        <v>12</v>
      </c>
      <c r="M23" s="26">
        <f>'С-2'!G23</f>
        <v>16</v>
      </c>
      <c r="N23" s="26">
        <f>'С-3'!G23</f>
        <v>13</v>
      </c>
      <c r="O23" s="26">
        <f>'С-4'!G23</f>
        <v>12</v>
      </c>
      <c r="P23" s="26">
        <f>'С-5'!G23</f>
        <v>15</v>
      </c>
      <c r="Q23" s="27">
        <f>'С-6'!G23</f>
        <v>14</v>
      </c>
    </row>
    <row r="24" spans="1:17" ht="35.1" customHeight="1">
      <c r="A24" s="28">
        <f>Команды!A24</f>
        <v>11</v>
      </c>
      <c r="B24" s="8" t="str">
        <f>Команды!B24</f>
        <v>Хорунжева О.Е.
(ТК МГТУ им. Н.Э. Баумана)</v>
      </c>
      <c r="C24" s="28" t="str">
        <f>Команды!C24</f>
        <v>Поволжье</v>
      </c>
      <c r="D24" s="7">
        <f>Команды!D24</f>
        <v>2</v>
      </c>
      <c r="E24" s="7">
        <f>Команды!E24</f>
        <v>2</v>
      </c>
      <c r="F24" s="7" t="str">
        <f>Команды!F24</f>
        <v>01.05.2022 -
09.05.2022</v>
      </c>
      <c r="G24" s="18">
        <f>H24/Судьи!$B$2</f>
        <v>13.75</v>
      </c>
      <c r="H24" s="18">
        <f t="shared" si="4"/>
        <v>55</v>
      </c>
      <c r="I24" s="25">
        <f t="shared" si="0"/>
        <v>82.5</v>
      </c>
      <c r="J24" s="25">
        <f t="shared" si="1"/>
        <v>12</v>
      </c>
      <c r="K24" s="25">
        <f t="shared" si="2"/>
        <v>15.5</v>
      </c>
      <c r="L24" s="26">
        <f>'С-1'!G24</f>
        <v>12</v>
      </c>
      <c r="M24" s="26">
        <f>'С-2'!G24</f>
        <v>15</v>
      </c>
      <c r="N24" s="26">
        <f>'С-3'!G24</f>
        <v>13</v>
      </c>
      <c r="O24" s="26">
        <f>'С-4'!G24</f>
        <v>13</v>
      </c>
      <c r="P24" s="26">
        <f>'С-5'!G24</f>
        <v>15.5</v>
      </c>
      <c r="Q24" s="27">
        <f>'С-6'!G24</f>
        <v>14</v>
      </c>
    </row>
    <row r="27" spans="1:17" s="2" customFormat="1" ht="17.100000000000001" customHeight="1">
      <c r="B27" s="3" t="s">
        <v>9</v>
      </c>
      <c r="C27" s="5" t="str">
        <f>Судьи!C5</f>
        <v>Емельянов С.А. (г. Москва, СС2К)</v>
      </c>
      <c r="D27" s="5"/>
    </row>
    <row r="28" spans="1:17" ht="15.75">
      <c r="C28" s="5" t="str">
        <f>Судьи!C6</f>
        <v>Картузов С.А. (г. Москва, СС3К)</v>
      </c>
    </row>
    <row r="29" spans="1:17" ht="15.75">
      <c r="C29" s="5" t="str">
        <f>Судьи!C7</f>
        <v>Комаров Н.А. (Волгоградская обл., СС3К)</v>
      </c>
    </row>
    <row r="30" spans="1:17" ht="15.75">
      <c r="C30" s="5" t="str">
        <f>Судьи!C8</f>
        <v>Потапенко А.М. (г. Москва, СС2К)</v>
      </c>
    </row>
    <row r="31" spans="1:17" ht="15.75">
      <c r="C31" s="5" t="str">
        <f>Судьи!C9</f>
        <v>Романов Д.А. (Московская обл., ССВК)</v>
      </c>
    </row>
    <row r="32" spans="1:17" ht="15.75">
      <c r="C32" s="5" t="str">
        <f>Судьи!C10</f>
        <v>Фефелов А.В. (г. Москва, СС2К)</v>
      </c>
    </row>
    <row r="33" spans="2:3" ht="15.75">
      <c r="C33" s="5"/>
    </row>
    <row r="34" spans="2:3" ht="15.75">
      <c r="C34" s="5"/>
    </row>
    <row r="35" spans="2:3" ht="18">
      <c r="B35" s="3" t="s">
        <v>33</v>
      </c>
      <c r="C35" s="5" t="str">
        <f>Судьи!B13</f>
        <v>Романов Д.А. (Московская обл., ССВК)</v>
      </c>
    </row>
    <row r="36" spans="2:3" ht="18">
      <c r="B36" s="3" t="s">
        <v>34</v>
      </c>
      <c r="C36" s="5" t="str">
        <f>Судьи!B14</f>
        <v>Фефелов А.В. (г. Москва, СС2К)</v>
      </c>
    </row>
    <row r="37" spans="2:3" ht="18">
      <c r="B37" s="3" t="s">
        <v>37</v>
      </c>
      <c r="C37" s="5" t="str">
        <f>Судьи!B15</f>
        <v>Кодыш В.Э. (г. Москва, СС1К)</v>
      </c>
    </row>
    <row r="38" spans="2:3" ht="18">
      <c r="B38" s="3"/>
      <c r="C38" s="5"/>
    </row>
  </sheetData>
  <mergeCells count="33">
    <mergeCell ref="P12:P13"/>
    <mergeCell ref="I12:I13"/>
    <mergeCell ref="G7:K7"/>
    <mergeCell ref="G8:K8"/>
    <mergeCell ref="L7:O7"/>
    <mergeCell ref="M12:M13"/>
    <mergeCell ref="G10:Q11"/>
    <mergeCell ref="G12:G13"/>
    <mergeCell ref="H12:H13"/>
    <mergeCell ref="Q12:Q13"/>
    <mergeCell ref="N12:N13"/>
    <mergeCell ref="O12:O13"/>
    <mergeCell ref="A6:B6"/>
    <mergeCell ref="L12:L13"/>
    <mergeCell ref="J12:J13"/>
    <mergeCell ref="K12:K13"/>
    <mergeCell ref="E11:E13"/>
    <mergeCell ref="A1:B4"/>
    <mergeCell ref="C1:F4"/>
    <mergeCell ref="A5:B5"/>
    <mergeCell ref="C5:F5"/>
    <mergeCell ref="D10:E10"/>
    <mergeCell ref="C8:F8"/>
    <mergeCell ref="A9:F9"/>
    <mergeCell ref="A10:A13"/>
    <mergeCell ref="C10:C13"/>
    <mergeCell ref="A8:B8"/>
    <mergeCell ref="C6:F6"/>
    <mergeCell ref="C7:F7"/>
    <mergeCell ref="A7:B7"/>
    <mergeCell ref="F10:F13"/>
    <mergeCell ref="B10:B13"/>
    <mergeCell ref="D11:D13"/>
  </mergeCells>
  <phoneticPr fontId="0" type="noConversion"/>
  <pageMargins left="0.75" right="0.75" top="1" bottom="1" header="0.5" footer="0.5"/>
  <pageSetup paperSize="9" scale="70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dimension ref="A1:Q37"/>
  <sheetViews>
    <sheetView zoomScale="50" zoomScaleNormal="50" workbookViewId="0">
      <selection activeCell="O19" sqref="O19"/>
    </sheetView>
  </sheetViews>
  <sheetFormatPr defaultRowHeight="12.75"/>
  <cols>
    <col min="1" max="1" width="5.7109375" customWidth="1"/>
    <col min="2" max="2" width="40.7109375" customWidth="1"/>
    <col min="3" max="3" width="35.7109375" customWidth="1"/>
    <col min="4" max="5" width="12.7109375" customWidth="1"/>
    <col min="6" max="6" width="30.7109375" customWidth="1"/>
    <col min="7" max="11" width="15.7109375" customWidth="1"/>
    <col min="12" max="17" width="18.7109375" customWidth="1"/>
    <col min="18" max="16384" width="9.140625" style="1"/>
  </cols>
  <sheetData>
    <row r="1" spans="1:17" ht="20.100000000000001" customHeight="1">
      <c r="A1" s="74" t="s">
        <v>0</v>
      </c>
      <c r="B1" s="74"/>
      <c r="C1" s="107" t="str">
        <f>Команды!C1</f>
        <v>Департамент спорта города Москвы
Федерация спортивного туризма - объединение туристов Москвы</v>
      </c>
      <c r="D1" s="107"/>
      <c r="E1" s="94"/>
      <c r="F1" s="94"/>
      <c r="G1" s="15"/>
      <c r="H1" s="15"/>
      <c r="I1" s="15"/>
      <c r="J1" s="15"/>
      <c r="K1" s="15"/>
      <c r="L1" s="6"/>
      <c r="M1" s="6"/>
      <c r="N1" s="6"/>
      <c r="O1" s="6"/>
      <c r="P1" s="6"/>
      <c r="Q1" s="16"/>
    </row>
    <row r="2" spans="1:17" ht="20.100000000000001" customHeight="1">
      <c r="A2" s="74"/>
      <c r="B2" s="74"/>
      <c r="C2" s="94"/>
      <c r="D2" s="94"/>
      <c r="E2" s="94"/>
      <c r="F2" s="94"/>
      <c r="G2" s="11"/>
      <c r="H2" s="11"/>
      <c r="I2" s="11"/>
      <c r="J2" s="11"/>
      <c r="K2" s="11"/>
      <c r="L2" s="1"/>
      <c r="M2" s="1"/>
      <c r="N2" s="1"/>
      <c r="O2" s="1"/>
      <c r="P2" s="1"/>
      <c r="Q2" s="12"/>
    </row>
    <row r="3" spans="1:17" ht="20.100000000000001" customHeight="1">
      <c r="A3" s="74"/>
      <c r="B3" s="74"/>
      <c r="C3" s="94"/>
      <c r="D3" s="94"/>
      <c r="E3" s="94"/>
      <c r="F3" s="94"/>
      <c r="G3" s="11"/>
      <c r="H3" s="11"/>
      <c r="I3" s="11"/>
      <c r="J3" s="11"/>
      <c r="K3" s="11"/>
      <c r="L3" s="1"/>
      <c r="M3" s="1"/>
      <c r="N3" s="1"/>
      <c r="O3" s="1"/>
      <c r="P3" s="1"/>
      <c r="Q3" s="12"/>
    </row>
    <row r="4" spans="1:17" ht="20.100000000000001" customHeight="1">
      <c r="A4" s="74"/>
      <c r="B4" s="74"/>
      <c r="C4" s="94"/>
      <c r="D4" s="94"/>
      <c r="E4" s="94"/>
      <c r="F4" s="94"/>
      <c r="G4" s="11"/>
      <c r="H4" s="11"/>
      <c r="I4" s="11"/>
      <c r="J4" s="11"/>
      <c r="K4" s="11"/>
      <c r="L4" s="1"/>
      <c r="M4" s="1"/>
      <c r="N4" s="1"/>
      <c r="O4" s="1"/>
      <c r="P4" s="1"/>
      <c r="Q4" s="12"/>
    </row>
    <row r="5" spans="1:17" ht="20.100000000000001" customHeight="1">
      <c r="A5" s="77" t="str">
        <f>Команды!A5</f>
        <v>Статус соревнований</v>
      </c>
      <c r="B5" s="77"/>
      <c r="C5" s="77" t="str">
        <f>Команды!C5</f>
        <v>Кубок Москвы</v>
      </c>
      <c r="D5" s="77"/>
      <c r="E5" s="77"/>
      <c r="F5" s="77"/>
      <c r="G5" s="13"/>
      <c r="H5" s="13"/>
      <c r="I5" s="13"/>
      <c r="J5" s="13"/>
      <c r="K5" s="13"/>
      <c r="L5" s="1"/>
      <c r="M5" s="1"/>
      <c r="N5" s="1"/>
      <c r="O5" s="1"/>
      <c r="P5" s="1"/>
      <c r="Q5" s="12"/>
    </row>
    <row r="6" spans="1:17" ht="20.100000000000001" customHeight="1">
      <c r="A6" s="77" t="str">
        <f>Команды!A6</f>
        <v>Спортивная дисциплина</v>
      </c>
      <c r="B6" s="77"/>
      <c r="C6" s="96" t="str">
        <f>Команды!C6</f>
        <v>Маршрут - на средствах передвижения (1-6 категория), 0840061811Я</v>
      </c>
      <c r="D6" s="96"/>
      <c r="E6" s="96"/>
      <c r="F6" s="96"/>
      <c r="G6" s="14"/>
      <c r="H6" s="14"/>
      <c r="I6" s="14"/>
      <c r="J6" s="14"/>
      <c r="K6" s="14"/>
      <c r="L6" s="1"/>
      <c r="M6" s="1"/>
      <c r="N6" s="1"/>
      <c r="O6" s="1"/>
      <c r="P6" s="1"/>
      <c r="Q6" s="12"/>
    </row>
    <row r="7" spans="1:17" ht="20.100000000000001" customHeight="1">
      <c r="A7" s="77" t="str">
        <f>Команды!A7</f>
        <v>Вид программы</v>
      </c>
      <c r="B7" s="77"/>
      <c r="C7" s="126" t="str">
        <f>Команды!C7</f>
        <v>Спортивные  маршруты  2 к.с.; средство передвижение - велосипед; 
мужчины, женщины</v>
      </c>
      <c r="D7" s="127"/>
      <c r="E7" s="127"/>
      <c r="F7" s="128"/>
      <c r="G7" s="87" t="str">
        <f>Команды!G7</f>
        <v>20 февраля 2023</v>
      </c>
      <c r="H7" s="97"/>
      <c r="I7" s="97"/>
      <c r="J7" s="97"/>
      <c r="K7" s="97"/>
      <c r="L7" s="167" t="str">
        <f>Команды!L7</f>
        <v xml:space="preserve"> г. Москва</v>
      </c>
      <c r="M7" s="168"/>
      <c r="N7" s="168"/>
      <c r="O7" s="168"/>
      <c r="P7" s="1"/>
      <c r="Q7" s="12"/>
    </row>
    <row r="8" spans="1:17" ht="20.100000000000001" customHeight="1">
      <c r="A8" s="77" t="str">
        <f>Команды!A8</f>
        <v>ПОКАЗАТЕЛЬ</v>
      </c>
      <c r="B8" s="77"/>
      <c r="C8" s="77" t="s">
        <v>5</v>
      </c>
      <c r="D8" s="77"/>
      <c r="E8" s="77"/>
      <c r="F8" s="77"/>
      <c r="G8" s="87" t="str">
        <f>Команды!G8</f>
        <v>№ СМ в ЕКП 53470</v>
      </c>
      <c r="H8" s="91"/>
      <c r="I8" s="91"/>
      <c r="J8" s="91"/>
      <c r="K8" s="91"/>
      <c r="L8" s="1"/>
      <c r="M8" s="1"/>
      <c r="N8" s="1"/>
      <c r="O8" s="1"/>
      <c r="P8" s="1"/>
      <c r="Q8" s="1"/>
    </row>
    <row r="9" spans="1:17" s="29" customFormat="1" ht="30" customHeight="1">
      <c r="A9" s="103" t="s">
        <v>46</v>
      </c>
      <c r="B9" s="104"/>
      <c r="C9" s="104"/>
      <c r="D9" s="104"/>
      <c r="E9" s="104"/>
      <c r="F9" s="105"/>
      <c r="G9" s="33"/>
      <c r="H9" s="33"/>
      <c r="I9" s="33"/>
      <c r="J9" s="33"/>
      <c r="K9" s="33"/>
    </row>
    <row r="10" spans="1:17" ht="20.100000000000001" customHeight="1">
      <c r="A10" s="106" t="str">
        <f>Команды!A10</f>
        <v>№</v>
      </c>
      <c r="B10" s="106" t="str">
        <f>Команды!B10</f>
        <v xml:space="preserve">Ф.И.О. руководителя группы
(Организация) </v>
      </c>
      <c r="C10" s="106" t="str">
        <f>Команды!C10</f>
        <v>Регион маршрута</v>
      </c>
      <c r="D10" s="80" t="str">
        <f>Команды!D10</f>
        <v xml:space="preserve">КС </v>
      </c>
      <c r="E10" s="80"/>
      <c r="F10" s="80" t="str">
        <f>Команды!F10</f>
        <v>Сроки</v>
      </c>
      <c r="G10" s="80" t="s">
        <v>5</v>
      </c>
      <c r="H10" s="80"/>
      <c r="I10" s="80"/>
      <c r="J10" s="80"/>
      <c r="K10" s="80"/>
      <c r="L10" s="80"/>
      <c r="M10" s="80"/>
      <c r="N10" s="80"/>
      <c r="O10" s="80"/>
      <c r="P10" s="80"/>
      <c r="Q10" s="80"/>
    </row>
    <row r="11" spans="1:17" s="38" customFormat="1" ht="20.100000000000001" customHeight="1">
      <c r="A11" s="106"/>
      <c r="B11" s="106"/>
      <c r="C11" s="106"/>
      <c r="D11" s="81" t="str">
        <f>Команды!D11</f>
        <v>заявлено</v>
      </c>
      <c r="E11" s="81" t="str">
        <f>Команды!E11</f>
        <v>пройдено</v>
      </c>
      <c r="F11" s="80"/>
      <c r="G11" s="80"/>
      <c r="H11" s="80"/>
      <c r="I11" s="80"/>
      <c r="J11" s="80"/>
      <c r="K11" s="80"/>
      <c r="L11" s="80"/>
      <c r="M11" s="80"/>
      <c r="N11" s="80"/>
      <c r="O11" s="80"/>
      <c r="P11" s="80"/>
      <c r="Q11" s="80"/>
    </row>
    <row r="12" spans="1:17" s="38" customFormat="1" ht="20.100000000000001" customHeight="1">
      <c r="A12" s="106"/>
      <c r="B12" s="106"/>
      <c r="C12" s="106"/>
      <c r="D12" s="81"/>
      <c r="E12" s="81"/>
      <c r="F12" s="80"/>
      <c r="G12" s="80" t="s">
        <v>31</v>
      </c>
      <c r="H12" s="171" t="s">
        <v>60</v>
      </c>
      <c r="I12" s="80" t="s">
        <v>7</v>
      </c>
      <c r="J12" s="80" t="s">
        <v>28</v>
      </c>
      <c r="K12" s="80" t="s">
        <v>29</v>
      </c>
      <c r="L12" s="80" t="str">
        <f>Судьи!B5</f>
        <v>Емельянов С.А.</v>
      </c>
      <c r="M12" s="80" t="str">
        <f>Судьи!B6</f>
        <v>Картузов С.А.</v>
      </c>
      <c r="N12" s="80" t="str">
        <f>Судьи!B7</f>
        <v>Комаров Н.А.</v>
      </c>
      <c r="O12" s="80" t="str">
        <f>Судьи!B8</f>
        <v>Потапенко А.М.</v>
      </c>
      <c r="P12" s="80" t="str">
        <f>Судьи!B9</f>
        <v>Романов Д.А.</v>
      </c>
      <c r="Q12" s="80" t="str">
        <f>Судьи!B10</f>
        <v>Фефелов А.В.</v>
      </c>
    </row>
    <row r="13" spans="1:17" s="39" customFormat="1" ht="20.100000000000001" customHeight="1">
      <c r="A13" s="106"/>
      <c r="B13" s="106"/>
      <c r="C13" s="106"/>
      <c r="D13" s="81"/>
      <c r="E13" s="81"/>
      <c r="F13" s="80"/>
      <c r="G13" s="80"/>
      <c r="H13" s="109"/>
      <c r="I13" s="80"/>
      <c r="J13" s="80"/>
      <c r="K13" s="80"/>
      <c r="L13" s="80"/>
      <c r="M13" s="80"/>
      <c r="N13" s="80"/>
      <c r="O13" s="80"/>
      <c r="P13" s="80"/>
      <c r="Q13" s="80"/>
    </row>
    <row r="14" spans="1:17" ht="35.1" customHeight="1">
      <c r="A14" s="28">
        <f>Команды!A14</f>
        <v>1</v>
      </c>
      <c r="B14" s="8" t="str">
        <f>Команды!B14</f>
        <v>Архипов А.Ю.
(ТК МГТУ им. Н.Э. Баумана)</v>
      </c>
      <c r="C14" s="28" t="str">
        <f>Команды!C14</f>
        <v>Кавказ</v>
      </c>
      <c r="D14" s="7">
        <f>Команды!D14</f>
        <v>2</v>
      </c>
      <c r="E14" s="7">
        <f>Команды!E14</f>
        <v>2</v>
      </c>
      <c r="F14" s="7" t="str">
        <f>Команды!F14</f>
        <v>07.06.2022 -
15.06.2022</v>
      </c>
      <c r="G14" s="18">
        <f>H14/Судьи!$B$2</f>
        <v>1</v>
      </c>
      <c r="H14" s="18">
        <f t="shared" ref="H14:H22" si="0">I14-J14-K14</f>
        <v>4</v>
      </c>
      <c r="I14" s="25">
        <f t="shared" ref="I14:I24" si="1">SUM(L14:Q14)</f>
        <v>6</v>
      </c>
      <c r="J14" s="25">
        <f t="shared" ref="J14:J24" si="2">MIN(L14:Q14)</f>
        <v>0</v>
      </c>
      <c r="K14" s="25">
        <f t="shared" ref="K14:K24" si="3">MAX(L14:Q14)</f>
        <v>2</v>
      </c>
      <c r="L14" s="26">
        <f>'С-1'!H14</f>
        <v>1</v>
      </c>
      <c r="M14" s="26">
        <f>'С-2'!H14</f>
        <v>1</v>
      </c>
      <c r="N14" s="26">
        <f>'С-3'!H14</f>
        <v>0</v>
      </c>
      <c r="O14" s="26">
        <f>'С-4'!H14</f>
        <v>1</v>
      </c>
      <c r="P14" s="26">
        <f>'С-5'!H14</f>
        <v>2</v>
      </c>
      <c r="Q14" s="27">
        <f>'С-6'!H14</f>
        <v>1</v>
      </c>
    </row>
    <row r="15" spans="1:17" ht="35.1" customHeight="1">
      <c r="A15" s="28">
        <f>Команды!A15</f>
        <v>2</v>
      </c>
      <c r="B15" s="8" t="str">
        <f>Команды!B15</f>
        <v>Бояров Г.К.
(РОО МКВ)</v>
      </c>
      <c r="C15" s="28" t="str">
        <f>Команды!C15</f>
        <v>Краснодарский край</v>
      </c>
      <c r="D15" s="7">
        <f>Команды!D15</f>
        <v>2</v>
      </c>
      <c r="E15" s="7">
        <f>Команды!E15</f>
        <v>2</v>
      </c>
      <c r="F15" s="7" t="str">
        <f>Команды!F15</f>
        <v>05.06.2022 -
12.06.2022</v>
      </c>
      <c r="G15" s="18">
        <f>H15/Судьи!$B$2</f>
        <v>0.75</v>
      </c>
      <c r="H15" s="18">
        <f t="shared" si="0"/>
        <v>3</v>
      </c>
      <c r="I15" s="25">
        <f t="shared" si="1"/>
        <v>5</v>
      </c>
      <c r="J15" s="25">
        <f t="shared" si="2"/>
        <v>0</v>
      </c>
      <c r="K15" s="25">
        <f t="shared" si="3"/>
        <v>2</v>
      </c>
      <c r="L15" s="26">
        <f>'С-1'!H15</f>
        <v>1</v>
      </c>
      <c r="M15" s="26">
        <f>'С-2'!H15</f>
        <v>2</v>
      </c>
      <c r="N15" s="26">
        <f>'С-3'!H15</f>
        <v>0</v>
      </c>
      <c r="O15" s="26">
        <f>'С-4'!H15</f>
        <v>0.5</v>
      </c>
      <c r="P15" s="26">
        <f>'С-5'!H15</f>
        <v>1.5</v>
      </c>
      <c r="Q15" s="27">
        <f>'С-6'!H15</f>
        <v>0</v>
      </c>
    </row>
    <row r="16" spans="1:17" ht="35.1" customHeight="1">
      <c r="A16" s="28">
        <f>Команды!A16</f>
        <v>3</v>
      </c>
      <c r="B16" s="8" t="str">
        <f>Команды!B16</f>
        <v>Журавлёв А.В.
(РОО МКВ)</v>
      </c>
      <c r="C16" s="28" t="str">
        <f>Команды!C16</f>
        <v>Поволжье</v>
      </c>
      <c r="D16" s="7">
        <f>Команды!D16</f>
        <v>2</v>
      </c>
      <c r="E16" s="7">
        <f>Команды!E16</f>
        <v>2</v>
      </c>
      <c r="F16" s="7" t="str">
        <f>Команды!F16</f>
        <v>01.10.2022 -
09.10.2022</v>
      </c>
      <c r="G16" s="18">
        <f>H16/Судьи!$B$2</f>
        <v>2.25</v>
      </c>
      <c r="H16" s="18">
        <f t="shared" si="0"/>
        <v>9</v>
      </c>
      <c r="I16" s="25">
        <f t="shared" si="1"/>
        <v>16</v>
      </c>
      <c r="J16" s="25">
        <f t="shared" si="2"/>
        <v>1</v>
      </c>
      <c r="K16" s="25">
        <f t="shared" si="3"/>
        <v>6</v>
      </c>
      <c r="L16" s="26">
        <f>'С-1'!H16</f>
        <v>2</v>
      </c>
      <c r="M16" s="26">
        <f>'С-2'!H16</f>
        <v>2</v>
      </c>
      <c r="N16" s="26">
        <f>'С-3'!H16</f>
        <v>1</v>
      </c>
      <c r="O16" s="26">
        <f>'С-4'!H16</f>
        <v>2</v>
      </c>
      <c r="P16" s="26">
        <f>'С-5'!H16</f>
        <v>3</v>
      </c>
      <c r="Q16" s="27">
        <f>'С-6'!H16</f>
        <v>6</v>
      </c>
    </row>
    <row r="17" spans="1:17" s="39" customFormat="1" ht="35.1" customHeight="1">
      <c r="A17" s="28">
        <f>Команды!A17</f>
        <v>4</v>
      </c>
      <c r="B17" s="8" t="str">
        <f>Команды!B17</f>
        <v>Климова Г.Ю.
(РОО МКВ)</v>
      </c>
      <c r="C17" s="28" t="str">
        <f>Команды!C17</f>
        <v xml:space="preserve">Крым </v>
      </c>
      <c r="D17" s="7">
        <f>Команды!D17</f>
        <v>2</v>
      </c>
      <c r="E17" s="7">
        <f>Команды!E17</f>
        <v>2</v>
      </c>
      <c r="F17" s="7" t="str">
        <f>Команды!F17</f>
        <v>04.06.2022 -
11.06.2022</v>
      </c>
      <c r="G17" s="18">
        <f>H17/Судьи!$B$2</f>
        <v>0.625</v>
      </c>
      <c r="H17" s="18">
        <f t="shared" si="0"/>
        <v>2.5</v>
      </c>
      <c r="I17" s="25">
        <f t="shared" si="1"/>
        <v>3.5</v>
      </c>
      <c r="J17" s="25">
        <f t="shared" si="2"/>
        <v>0</v>
      </c>
      <c r="K17" s="25">
        <f t="shared" si="3"/>
        <v>1</v>
      </c>
      <c r="L17" s="26">
        <f>'С-1'!H17</f>
        <v>1</v>
      </c>
      <c r="M17" s="26">
        <f>'С-2'!H17</f>
        <v>0</v>
      </c>
      <c r="N17" s="26">
        <f>'С-3'!H17</f>
        <v>0</v>
      </c>
      <c r="O17" s="26">
        <f>'С-4'!H17</f>
        <v>0.5</v>
      </c>
      <c r="P17" s="26">
        <f>'С-5'!H17</f>
        <v>1</v>
      </c>
      <c r="Q17" s="27">
        <f>'С-6'!H17</f>
        <v>1</v>
      </c>
    </row>
    <row r="18" spans="1:17" s="39" customFormat="1" ht="35.1" customHeight="1">
      <c r="A18" s="28">
        <f>Команды!A18</f>
        <v>5</v>
      </c>
      <c r="B18" s="8" t="str">
        <f>Команды!B18</f>
        <v>Корнеев Д.А.
(РОО МКВ)</v>
      </c>
      <c r="C18" s="28" t="str">
        <f>Команды!C18</f>
        <v>Краснодарский край</v>
      </c>
      <c r="D18" s="7">
        <f>Команды!D18</f>
        <v>2</v>
      </c>
      <c r="E18" s="7">
        <f>Команды!E18</f>
        <v>2</v>
      </c>
      <c r="F18" s="7" t="str">
        <f>Команды!F18</f>
        <v>05.06.2022 -
12.06.2022</v>
      </c>
      <c r="G18" s="18">
        <f>H18/Судьи!$B$2</f>
        <v>1.125</v>
      </c>
      <c r="H18" s="18">
        <f t="shared" si="0"/>
        <v>4.5</v>
      </c>
      <c r="I18" s="25">
        <f t="shared" si="1"/>
        <v>7</v>
      </c>
      <c r="J18" s="25">
        <f t="shared" si="2"/>
        <v>0.5</v>
      </c>
      <c r="K18" s="25">
        <f t="shared" si="3"/>
        <v>2</v>
      </c>
      <c r="L18" s="26">
        <f>'С-1'!H18</f>
        <v>1</v>
      </c>
      <c r="M18" s="26">
        <f>'С-2'!H18</f>
        <v>2</v>
      </c>
      <c r="N18" s="26">
        <f>'С-3'!H18</f>
        <v>0.5</v>
      </c>
      <c r="O18" s="26">
        <f>'С-4'!H18</f>
        <v>0.5</v>
      </c>
      <c r="P18" s="26">
        <f>'С-5'!H18</f>
        <v>2</v>
      </c>
      <c r="Q18" s="27">
        <f>'С-6'!H18</f>
        <v>1</v>
      </c>
    </row>
    <row r="19" spans="1:17" s="39" customFormat="1" ht="35.1" customHeight="1">
      <c r="A19" s="28">
        <f>Команды!A19</f>
        <v>6</v>
      </c>
      <c r="B19" s="8" t="str">
        <f>Команды!B19</f>
        <v>Крюкова Т.А.
(РОО МКВ)</v>
      </c>
      <c r="C19" s="28" t="str">
        <f>Команды!C19</f>
        <v>Поволжье</v>
      </c>
      <c r="D19" s="7">
        <f>Команды!D19</f>
        <v>2</v>
      </c>
      <c r="E19" s="7">
        <f>Команды!E19</f>
        <v>2</v>
      </c>
      <c r="F19" s="7" t="str">
        <f>Команды!F19</f>
        <v>02.05.2022 -
09.05.2022</v>
      </c>
      <c r="G19" s="18">
        <f>H19/Судьи!$B$2</f>
        <v>0.875</v>
      </c>
      <c r="H19" s="18">
        <f t="shared" si="0"/>
        <v>3.5</v>
      </c>
      <c r="I19" s="25">
        <f t="shared" si="1"/>
        <v>5.5</v>
      </c>
      <c r="J19" s="25">
        <f t="shared" si="2"/>
        <v>0</v>
      </c>
      <c r="K19" s="25">
        <f t="shared" si="3"/>
        <v>2</v>
      </c>
      <c r="L19" s="26">
        <f>'С-1'!H19</f>
        <v>1</v>
      </c>
      <c r="M19" s="26">
        <f>'С-2'!H19</f>
        <v>1</v>
      </c>
      <c r="N19" s="26">
        <f>'С-3'!H19</f>
        <v>0</v>
      </c>
      <c r="O19" s="26">
        <f>'С-4'!H19</f>
        <v>0.5</v>
      </c>
      <c r="P19" s="26">
        <f>'С-5'!H19</f>
        <v>2</v>
      </c>
      <c r="Q19" s="27">
        <f>'С-6'!H19</f>
        <v>1</v>
      </c>
    </row>
    <row r="20" spans="1:17" s="39" customFormat="1" ht="35.1" customHeight="1">
      <c r="A20" s="28">
        <f>Команды!A20</f>
        <v>7</v>
      </c>
      <c r="B20" s="8" t="str">
        <f>Команды!B20</f>
        <v>Петров М.И.
(РОО МКВ)</v>
      </c>
      <c r="C20" s="28" t="str">
        <f>Команды!C20</f>
        <v>Краснодарский край</v>
      </c>
      <c r="D20" s="7">
        <f>Команды!D20</f>
        <v>2</v>
      </c>
      <c r="E20" s="7">
        <f>Команды!E20</f>
        <v>2</v>
      </c>
      <c r="F20" s="7" t="str">
        <f>Команды!F20</f>
        <v>05.06.2022 -
12.06.2022</v>
      </c>
      <c r="G20" s="18">
        <f>H20/Судьи!$B$2</f>
        <v>1</v>
      </c>
      <c r="H20" s="18">
        <f t="shared" si="0"/>
        <v>4</v>
      </c>
      <c r="I20" s="25">
        <f t="shared" si="1"/>
        <v>6</v>
      </c>
      <c r="J20" s="25">
        <f t="shared" si="2"/>
        <v>0</v>
      </c>
      <c r="K20" s="25">
        <f t="shared" si="3"/>
        <v>2</v>
      </c>
      <c r="L20" s="26">
        <f>'С-1'!H20</f>
        <v>1</v>
      </c>
      <c r="M20" s="26">
        <f>'С-2'!H20</f>
        <v>2</v>
      </c>
      <c r="N20" s="26">
        <f>'С-3'!H20</f>
        <v>0</v>
      </c>
      <c r="O20" s="26">
        <f>'С-4'!H20</f>
        <v>0.5</v>
      </c>
      <c r="P20" s="26">
        <f>'С-5'!H20</f>
        <v>1.5</v>
      </c>
      <c r="Q20" s="27">
        <f>'С-6'!H20</f>
        <v>1</v>
      </c>
    </row>
    <row r="21" spans="1:17" s="39" customFormat="1" ht="35.1" customHeight="1">
      <c r="A21" s="28">
        <f>Команды!A21</f>
        <v>8</v>
      </c>
      <c r="B21" s="8" t="str">
        <f>Команды!B21</f>
        <v>Самойлов Ю. Л.
(ТК МГТУ им. Н.Э. Баумана)</v>
      </c>
      <c r="C21" s="28" t="str">
        <f>Команды!C21</f>
        <v>Краснодарский край, Крым</v>
      </c>
      <c r="D21" s="7">
        <f>Команды!D21</f>
        <v>2</v>
      </c>
      <c r="E21" s="7">
        <f>Команды!E21</f>
        <v>2</v>
      </c>
      <c r="F21" s="7" t="str">
        <f>Команды!F21</f>
        <v>30.04.2022 -
09.05.2022</v>
      </c>
      <c r="G21" s="18">
        <f>H21/Судьи!$B$2</f>
        <v>1</v>
      </c>
      <c r="H21" s="18">
        <f t="shared" si="0"/>
        <v>4</v>
      </c>
      <c r="I21" s="25">
        <f t="shared" si="1"/>
        <v>6</v>
      </c>
      <c r="J21" s="25">
        <f t="shared" si="2"/>
        <v>0</v>
      </c>
      <c r="K21" s="25">
        <f t="shared" si="3"/>
        <v>2</v>
      </c>
      <c r="L21" s="26">
        <f>'С-1'!H21</f>
        <v>2</v>
      </c>
      <c r="M21" s="26">
        <f>'С-2'!H21</f>
        <v>1</v>
      </c>
      <c r="N21" s="26">
        <f>'С-3'!H21</f>
        <v>0</v>
      </c>
      <c r="O21" s="26">
        <f>'С-4'!H21</f>
        <v>0</v>
      </c>
      <c r="P21" s="26">
        <f>'С-5'!H21</f>
        <v>2</v>
      </c>
      <c r="Q21" s="27">
        <f>'С-6'!H21</f>
        <v>1</v>
      </c>
    </row>
    <row r="22" spans="1:17" ht="35.1" customHeight="1">
      <c r="A22" s="28">
        <f>Команды!A22</f>
        <v>9</v>
      </c>
      <c r="B22" s="8" t="str">
        <f>Команды!B22</f>
        <v>Степичева И.В.
(ТК МГТУ им. Н.Э. Баумана)</v>
      </c>
      <c r="C22" s="28" t="str">
        <f>Команды!C22</f>
        <v>Краснодарский край, Крым</v>
      </c>
      <c r="D22" s="7">
        <f>Команды!D22</f>
        <v>2</v>
      </c>
      <c r="E22" s="7">
        <f>Команды!E22</f>
        <v>2</v>
      </c>
      <c r="F22" s="7" t="str">
        <f>Команды!F22</f>
        <v>30.04.2022 -
08.05.2022</v>
      </c>
      <c r="G22" s="18">
        <f>H22/Судьи!$B$2</f>
        <v>0.125</v>
      </c>
      <c r="H22" s="18">
        <f t="shared" si="0"/>
        <v>0.5</v>
      </c>
      <c r="I22" s="25">
        <f t="shared" si="1"/>
        <v>1.5</v>
      </c>
      <c r="J22" s="25">
        <f t="shared" si="2"/>
        <v>0</v>
      </c>
      <c r="K22" s="25">
        <f t="shared" si="3"/>
        <v>1</v>
      </c>
      <c r="L22" s="26">
        <f>'С-1'!H22</f>
        <v>1</v>
      </c>
      <c r="M22" s="26">
        <f>'С-2'!H22</f>
        <v>0</v>
      </c>
      <c r="N22" s="26">
        <f>'С-3'!H22</f>
        <v>0</v>
      </c>
      <c r="O22" s="26">
        <f>'С-4'!H22</f>
        <v>0</v>
      </c>
      <c r="P22" s="26">
        <f>'С-5'!H22</f>
        <v>0.5</v>
      </c>
      <c r="Q22" s="27">
        <f>'С-6'!H22</f>
        <v>0</v>
      </c>
    </row>
    <row r="23" spans="1:17" ht="35.1" customHeight="1">
      <c r="A23" s="28">
        <f>Команды!A23</f>
        <v>10</v>
      </c>
      <c r="B23" s="8" t="str">
        <f>Команды!B23</f>
        <v>Устинов А.В.
(РОО ФСТ-ОТМ)</v>
      </c>
      <c r="C23" s="28" t="str">
        <f>Команды!C23</f>
        <v>Карелия</v>
      </c>
      <c r="D23" s="7">
        <f>Команды!D23</f>
        <v>2</v>
      </c>
      <c r="E23" s="7">
        <f>Команды!E23</f>
        <v>2</v>
      </c>
      <c r="F23" s="7" t="str">
        <f>Команды!F23</f>
        <v>08.07.2022 -
17.07.2022</v>
      </c>
      <c r="G23" s="18">
        <f>H23/Судьи!$B$2</f>
        <v>1.375</v>
      </c>
      <c r="H23" s="18">
        <f t="shared" ref="H23:H24" si="4">I23-J23-K23</f>
        <v>5.5</v>
      </c>
      <c r="I23" s="25">
        <f t="shared" si="1"/>
        <v>8</v>
      </c>
      <c r="J23" s="25">
        <f t="shared" si="2"/>
        <v>0.5</v>
      </c>
      <c r="K23" s="25">
        <f t="shared" si="3"/>
        <v>2</v>
      </c>
      <c r="L23" s="26">
        <f>'С-1'!H23</f>
        <v>1</v>
      </c>
      <c r="M23" s="26">
        <f>'С-2'!H23</f>
        <v>2</v>
      </c>
      <c r="N23" s="26">
        <f>'С-3'!H23</f>
        <v>0.5</v>
      </c>
      <c r="O23" s="26">
        <f>'С-4'!H23</f>
        <v>0.5</v>
      </c>
      <c r="P23" s="26">
        <f>'С-5'!H23</f>
        <v>2</v>
      </c>
      <c r="Q23" s="27">
        <f>'С-6'!H23</f>
        <v>2</v>
      </c>
    </row>
    <row r="24" spans="1:17" ht="35.1" customHeight="1">
      <c r="A24" s="28">
        <f>Команды!A24</f>
        <v>11</v>
      </c>
      <c r="B24" s="8" t="str">
        <f>Команды!B24</f>
        <v>Хорунжева О.Е.
(ТК МГТУ им. Н.Э. Баумана)</v>
      </c>
      <c r="C24" s="28" t="str">
        <f>Команды!C24</f>
        <v>Поволжье</v>
      </c>
      <c r="D24" s="7">
        <f>Команды!D24</f>
        <v>2</v>
      </c>
      <c r="E24" s="7">
        <f>Команды!E24</f>
        <v>2</v>
      </c>
      <c r="F24" s="7" t="str">
        <f>Команды!F24</f>
        <v>01.05.2022 -
09.05.2022</v>
      </c>
      <c r="G24" s="18">
        <f>H24/Судьи!$B$2</f>
        <v>1.125</v>
      </c>
      <c r="H24" s="18">
        <f t="shared" si="4"/>
        <v>4.5</v>
      </c>
      <c r="I24" s="25">
        <f t="shared" si="1"/>
        <v>6.5</v>
      </c>
      <c r="J24" s="25">
        <f t="shared" si="2"/>
        <v>0</v>
      </c>
      <c r="K24" s="25">
        <f t="shared" si="3"/>
        <v>2</v>
      </c>
      <c r="L24" s="26">
        <f>'С-1'!H24</f>
        <v>2</v>
      </c>
      <c r="M24" s="26">
        <f>'С-2'!H24</f>
        <v>1</v>
      </c>
      <c r="N24" s="26">
        <f>'С-3'!H24</f>
        <v>0.5</v>
      </c>
      <c r="O24" s="26">
        <f>'С-4'!H24</f>
        <v>0</v>
      </c>
      <c r="P24" s="26">
        <f>'С-5'!H24</f>
        <v>2</v>
      </c>
      <c r="Q24" s="27">
        <f>'С-6'!H24</f>
        <v>1</v>
      </c>
    </row>
    <row r="27" spans="1:17" ht="18">
      <c r="B27" s="3" t="s">
        <v>9</v>
      </c>
      <c r="C27" s="5" t="str">
        <f>Судьи!C5</f>
        <v>Емельянов С.А. (г. Москва, СС2К)</v>
      </c>
    </row>
    <row r="28" spans="1:17" ht="15.75">
      <c r="C28" s="5" t="str">
        <f>Судьи!C6</f>
        <v>Картузов С.А. (г. Москва, СС3К)</v>
      </c>
    </row>
    <row r="29" spans="1:17" ht="15.75">
      <c r="C29" s="5" t="str">
        <f>Судьи!C7</f>
        <v>Комаров Н.А. (Волгоградская обл., СС3К)</v>
      </c>
    </row>
    <row r="30" spans="1:17" ht="15.75">
      <c r="C30" s="5" t="str">
        <f>Судьи!C8</f>
        <v>Потапенко А.М. (г. Москва, СС2К)</v>
      </c>
    </row>
    <row r="31" spans="1:17" ht="15.75">
      <c r="C31" s="5" t="str">
        <f>Судьи!C9</f>
        <v>Романов Д.А. (Московская обл., ССВК)</v>
      </c>
    </row>
    <row r="32" spans="1:17" ht="15.75">
      <c r="C32" s="5" t="str">
        <f>Судьи!C10</f>
        <v>Фефелов А.В. (г. Москва, СС2К)</v>
      </c>
    </row>
    <row r="33" spans="2:3" ht="15.75">
      <c r="C33" s="5"/>
    </row>
    <row r="34" spans="2:3" ht="15.75">
      <c r="C34" s="5"/>
    </row>
    <row r="35" spans="2:3" ht="18">
      <c r="B35" s="3" t="s">
        <v>33</v>
      </c>
      <c r="C35" s="5" t="str">
        <f>Судьи!B13</f>
        <v>Романов Д.А. (Московская обл., ССВК)</v>
      </c>
    </row>
    <row r="36" spans="2:3" ht="18">
      <c r="B36" s="3" t="s">
        <v>34</v>
      </c>
      <c r="C36" s="5" t="str">
        <f>Судьи!B14</f>
        <v>Фефелов А.В. (г. Москва, СС2К)</v>
      </c>
    </row>
    <row r="37" spans="2:3" ht="18">
      <c r="B37" s="3" t="s">
        <v>37</v>
      </c>
      <c r="C37" s="5" t="str">
        <f>Судьи!B15</f>
        <v>Кодыш В.Э. (г. Москва, СС1К)</v>
      </c>
    </row>
  </sheetData>
  <mergeCells count="33">
    <mergeCell ref="L12:L13"/>
    <mergeCell ref="K12:K13"/>
    <mergeCell ref="C8:F8"/>
    <mergeCell ref="G10:Q11"/>
    <mergeCell ref="G12:G13"/>
    <mergeCell ref="N12:N13"/>
    <mergeCell ref="Q12:Q13"/>
    <mergeCell ref="D11:D13"/>
    <mergeCell ref="E11:E13"/>
    <mergeCell ref="A9:F9"/>
    <mergeCell ref="H12:H13"/>
    <mergeCell ref="B10:B13"/>
    <mergeCell ref="A1:B4"/>
    <mergeCell ref="C1:F4"/>
    <mergeCell ref="A5:B5"/>
    <mergeCell ref="C5:F5"/>
    <mergeCell ref="A6:B6"/>
    <mergeCell ref="A7:B7"/>
    <mergeCell ref="C6:F6"/>
    <mergeCell ref="C10:C13"/>
    <mergeCell ref="A10:A13"/>
    <mergeCell ref="P12:P13"/>
    <mergeCell ref="M12:M13"/>
    <mergeCell ref="O12:O13"/>
    <mergeCell ref="F10:F13"/>
    <mergeCell ref="I12:I13"/>
    <mergeCell ref="J12:J13"/>
    <mergeCell ref="G7:K7"/>
    <mergeCell ref="G8:K8"/>
    <mergeCell ref="L7:O7"/>
    <mergeCell ref="A8:B8"/>
    <mergeCell ref="D10:E10"/>
    <mergeCell ref="C7:F7"/>
  </mergeCells>
  <phoneticPr fontId="0" type="noConversion"/>
  <pageMargins left="0.75" right="0.75" top="1" bottom="1" header="0.5" footer="0.5"/>
  <pageSetup paperSize="9" scale="70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dimension ref="A1:Q37"/>
  <sheetViews>
    <sheetView zoomScale="50" zoomScaleNormal="50" workbookViewId="0">
      <selection activeCell="S7" sqref="S7"/>
    </sheetView>
  </sheetViews>
  <sheetFormatPr defaultRowHeight="12.75"/>
  <cols>
    <col min="1" max="1" width="5.7109375" customWidth="1"/>
    <col min="2" max="2" width="40.7109375" customWidth="1"/>
    <col min="3" max="3" width="35.7109375" customWidth="1"/>
    <col min="4" max="5" width="12.7109375" customWidth="1"/>
    <col min="6" max="6" width="30.7109375" customWidth="1"/>
    <col min="7" max="11" width="15.7109375" customWidth="1"/>
    <col min="12" max="17" width="18.7109375" customWidth="1"/>
  </cols>
  <sheetData>
    <row r="1" spans="1:17" s="1" customFormat="1" ht="20.100000000000001" customHeight="1">
      <c r="A1" s="74" t="s">
        <v>0</v>
      </c>
      <c r="B1" s="74"/>
      <c r="C1" s="107" t="str">
        <f>Команды!C1</f>
        <v>Департамент спорта города Москвы
Федерация спортивного туризма - объединение туристов Москвы</v>
      </c>
      <c r="D1" s="107"/>
      <c r="E1" s="94"/>
      <c r="F1" s="94"/>
      <c r="G1" s="15"/>
      <c r="H1" s="15"/>
      <c r="I1" s="15"/>
      <c r="J1" s="15"/>
      <c r="K1" s="15"/>
      <c r="L1" s="6"/>
      <c r="M1" s="6"/>
      <c r="N1" s="6"/>
      <c r="O1" s="6"/>
      <c r="P1" s="6"/>
      <c r="Q1" s="16"/>
    </row>
    <row r="2" spans="1:17" s="1" customFormat="1" ht="20.100000000000001" customHeight="1">
      <c r="A2" s="74"/>
      <c r="B2" s="74"/>
      <c r="C2" s="94"/>
      <c r="D2" s="94"/>
      <c r="E2" s="94"/>
      <c r="F2" s="94"/>
      <c r="G2" s="11"/>
      <c r="H2" s="11"/>
      <c r="I2" s="11"/>
      <c r="J2" s="11"/>
      <c r="K2" s="11"/>
      <c r="Q2" s="12"/>
    </row>
    <row r="3" spans="1:17" s="1" customFormat="1" ht="20.100000000000001" customHeight="1">
      <c r="A3" s="74"/>
      <c r="B3" s="74"/>
      <c r="C3" s="94"/>
      <c r="D3" s="94"/>
      <c r="E3" s="94"/>
      <c r="F3" s="94"/>
      <c r="G3" s="11"/>
      <c r="H3" s="11"/>
      <c r="I3" s="11"/>
      <c r="J3" s="11"/>
      <c r="K3" s="11"/>
      <c r="Q3" s="12"/>
    </row>
    <row r="4" spans="1:17" s="1" customFormat="1" ht="20.100000000000001" customHeight="1">
      <c r="A4" s="74"/>
      <c r="B4" s="74"/>
      <c r="C4" s="94"/>
      <c r="D4" s="94"/>
      <c r="E4" s="94"/>
      <c r="F4" s="94"/>
      <c r="G4" s="11"/>
      <c r="H4" s="11"/>
      <c r="I4" s="11"/>
      <c r="J4" s="11"/>
      <c r="K4" s="11"/>
      <c r="Q4" s="12"/>
    </row>
    <row r="5" spans="1:17" s="1" customFormat="1" ht="20.100000000000001" customHeight="1">
      <c r="A5" s="77" t="str">
        <f>Команды!A5</f>
        <v>Статус соревнований</v>
      </c>
      <c r="B5" s="77"/>
      <c r="C5" s="77" t="str">
        <f>Команды!C5</f>
        <v>Кубок Москвы</v>
      </c>
      <c r="D5" s="77"/>
      <c r="E5" s="77"/>
      <c r="F5" s="77"/>
      <c r="G5" s="13"/>
      <c r="H5" s="13"/>
      <c r="I5" s="13"/>
      <c r="J5" s="13"/>
      <c r="K5" s="13"/>
      <c r="Q5" s="12"/>
    </row>
    <row r="6" spans="1:17" s="1" customFormat="1" ht="20.100000000000001" customHeight="1">
      <c r="A6" s="77" t="str">
        <f>Команды!A6</f>
        <v>Спортивная дисциплина</v>
      </c>
      <c r="B6" s="77"/>
      <c r="C6" s="96" t="str">
        <f>Команды!C6</f>
        <v>Маршрут - на средствах передвижения (1-6 категория), 0840061811Я</v>
      </c>
      <c r="D6" s="96"/>
      <c r="E6" s="96"/>
      <c r="F6" s="96"/>
      <c r="G6" s="14"/>
      <c r="H6" s="14"/>
      <c r="I6" s="14"/>
      <c r="J6" s="14"/>
      <c r="K6" s="14"/>
      <c r="Q6" s="12"/>
    </row>
    <row r="7" spans="1:17" s="1" customFormat="1" ht="20.100000000000001" customHeight="1">
      <c r="A7" s="77" t="str">
        <f>Команды!A7</f>
        <v>Вид программы</v>
      </c>
      <c r="B7" s="77"/>
      <c r="C7" s="126" t="str">
        <f>Команды!C7</f>
        <v>Спортивные  маршруты  2 к.с.; средство передвижение - велосипед; 
мужчины, женщины</v>
      </c>
      <c r="D7" s="127"/>
      <c r="E7" s="127"/>
      <c r="F7" s="128"/>
      <c r="G7" s="87" t="str">
        <f>Команды!G7</f>
        <v>20 февраля 2023</v>
      </c>
      <c r="H7" s="97"/>
      <c r="I7" s="97"/>
      <c r="J7" s="97"/>
      <c r="K7" s="97"/>
      <c r="L7" s="167" t="str">
        <f>Команды!L7</f>
        <v xml:space="preserve"> г. Москва</v>
      </c>
      <c r="M7" s="168"/>
      <c r="N7" s="168"/>
      <c r="O7" s="168"/>
      <c r="Q7" s="12"/>
    </row>
    <row r="8" spans="1:17" s="1" customFormat="1" ht="20.100000000000001" customHeight="1">
      <c r="A8" s="77" t="str">
        <f>Команды!A8</f>
        <v>ПОКАЗАТЕЛЬ</v>
      </c>
      <c r="B8" s="77"/>
      <c r="C8" s="77" t="s">
        <v>4</v>
      </c>
      <c r="D8" s="77"/>
      <c r="E8" s="77"/>
      <c r="F8" s="77"/>
      <c r="G8" s="87" t="str">
        <f>Команды!G8</f>
        <v>№ СМ в ЕКП 53470</v>
      </c>
      <c r="H8" s="91"/>
      <c r="I8" s="91"/>
      <c r="J8" s="91"/>
      <c r="K8" s="91"/>
    </row>
    <row r="9" spans="1:17" s="29" customFormat="1" ht="30" customHeight="1">
      <c r="A9" s="103" t="s">
        <v>65</v>
      </c>
      <c r="B9" s="104"/>
      <c r="C9" s="104"/>
      <c r="D9" s="104"/>
      <c r="E9" s="104"/>
      <c r="F9" s="105"/>
      <c r="G9" s="33"/>
      <c r="H9" s="33"/>
      <c r="I9" s="33"/>
      <c r="J9" s="33"/>
      <c r="K9" s="33"/>
    </row>
    <row r="10" spans="1:17" s="1" customFormat="1" ht="20.100000000000001" customHeight="1">
      <c r="A10" s="106" t="str">
        <f>Команды!A10</f>
        <v>№</v>
      </c>
      <c r="B10" s="106" t="str">
        <f>Команды!B10</f>
        <v xml:space="preserve">Ф.И.О. руководителя группы
(Организация) </v>
      </c>
      <c r="C10" s="106" t="str">
        <f>Команды!C10</f>
        <v>Регион маршрута</v>
      </c>
      <c r="D10" s="80" t="str">
        <f>Команды!D10</f>
        <v xml:space="preserve">КС </v>
      </c>
      <c r="E10" s="80"/>
      <c r="F10" s="80" t="str">
        <f>Команды!F10</f>
        <v>Сроки</v>
      </c>
      <c r="G10" s="80" t="s">
        <v>66</v>
      </c>
      <c r="H10" s="80"/>
      <c r="I10" s="80"/>
      <c r="J10" s="80"/>
      <c r="K10" s="80"/>
      <c r="L10" s="80"/>
      <c r="M10" s="80"/>
      <c r="N10" s="80"/>
      <c r="O10" s="80"/>
      <c r="P10" s="80"/>
      <c r="Q10" s="80"/>
    </row>
    <row r="11" spans="1:17" s="38" customFormat="1" ht="20.100000000000001" customHeight="1">
      <c r="A11" s="106"/>
      <c r="B11" s="106"/>
      <c r="C11" s="106"/>
      <c r="D11" s="81" t="str">
        <f>Команды!D11</f>
        <v>заявлено</v>
      </c>
      <c r="E11" s="81" t="str">
        <f>Команды!E11</f>
        <v>пройдено</v>
      </c>
      <c r="F11" s="80"/>
      <c r="G11" s="80"/>
      <c r="H11" s="80"/>
      <c r="I11" s="80"/>
      <c r="J11" s="80"/>
      <c r="K11" s="80"/>
      <c r="L11" s="80"/>
      <c r="M11" s="80"/>
      <c r="N11" s="80"/>
      <c r="O11" s="80"/>
      <c r="P11" s="80"/>
      <c r="Q11" s="80"/>
    </row>
    <row r="12" spans="1:17" s="38" customFormat="1" ht="20.100000000000001" customHeight="1">
      <c r="A12" s="106"/>
      <c r="B12" s="106"/>
      <c r="C12" s="106"/>
      <c r="D12" s="81"/>
      <c r="E12" s="81"/>
      <c r="F12" s="80"/>
      <c r="G12" s="80" t="s">
        <v>31</v>
      </c>
      <c r="H12" s="171" t="s">
        <v>60</v>
      </c>
      <c r="I12" s="80" t="s">
        <v>7</v>
      </c>
      <c r="J12" s="80" t="s">
        <v>28</v>
      </c>
      <c r="K12" s="80" t="s">
        <v>29</v>
      </c>
      <c r="L12" s="80" t="str">
        <f>Судьи!B5</f>
        <v>Емельянов С.А.</v>
      </c>
      <c r="M12" s="80" t="str">
        <f>Судьи!B6</f>
        <v>Картузов С.А.</v>
      </c>
      <c r="N12" s="80" t="str">
        <f>Судьи!B7</f>
        <v>Комаров Н.А.</v>
      </c>
      <c r="O12" s="80" t="str">
        <f>Судьи!B8</f>
        <v>Потапенко А.М.</v>
      </c>
      <c r="P12" s="80" t="str">
        <f>Судьи!B9</f>
        <v>Романов Д.А.</v>
      </c>
      <c r="Q12" s="80" t="str">
        <f>Судьи!B10</f>
        <v>Фефелов А.В.</v>
      </c>
    </row>
    <row r="13" spans="1:17" s="39" customFormat="1" ht="20.100000000000001" customHeight="1">
      <c r="A13" s="106"/>
      <c r="B13" s="106"/>
      <c r="C13" s="106"/>
      <c r="D13" s="81"/>
      <c r="E13" s="81"/>
      <c r="F13" s="80"/>
      <c r="G13" s="80"/>
      <c r="H13" s="109"/>
      <c r="I13" s="80"/>
      <c r="J13" s="80"/>
      <c r="K13" s="80"/>
      <c r="L13" s="80"/>
      <c r="M13" s="80"/>
      <c r="N13" s="80"/>
      <c r="O13" s="80"/>
      <c r="P13" s="80"/>
      <c r="Q13" s="80"/>
    </row>
    <row r="14" spans="1:17" s="1" customFormat="1" ht="35.1" customHeight="1">
      <c r="A14" s="28">
        <f>Команды!A14</f>
        <v>1</v>
      </c>
      <c r="B14" s="8" t="str">
        <f>Команды!B14</f>
        <v>Архипов А.Ю.
(ТК МГТУ им. Н.Э. Баумана)</v>
      </c>
      <c r="C14" s="28" t="str">
        <f>Команды!C14</f>
        <v>Кавказ</v>
      </c>
      <c r="D14" s="7">
        <f>Команды!D14</f>
        <v>2</v>
      </c>
      <c r="E14" s="7">
        <f>Команды!E14</f>
        <v>2</v>
      </c>
      <c r="F14" s="7" t="str">
        <f>Команды!F14</f>
        <v>07.06.2022 -
15.06.2022</v>
      </c>
      <c r="G14" s="18">
        <f>H14/Судьи!$B$2</f>
        <v>-0.5</v>
      </c>
      <c r="H14" s="18">
        <f t="shared" ref="H14:H22" si="0">I14-J14-K14</f>
        <v>-2</v>
      </c>
      <c r="I14" s="25">
        <f t="shared" ref="I14:I24" si="1">SUM(L14:Q14)</f>
        <v>-3</v>
      </c>
      <c r="J14" s="25">
        <f t="shared" ref="J14:J24" si="2">MIN(L14:Q14)</f>
        <v>-2</v>
      </c>
      <c r="K14" s="25">
        <f t="shared" ref="K14:K24" si="3">MAX(L14:Q14)</f>
        <v>1</v>
      </c>
      <c r="L14" s="26">
        <f>'С-1'!I14</f>
        <v>-0.5</v>
      </c>
      <c r="M14" s="26">
        <f>'С-2'!I14</f>
        <v>0.5</v>
      </c>
      <c r="N14" s="26">
        <f>'С-3'!I14</f>
        <v>1</v>
      </c>
      <c r="O14" s="26">
        <f>'С-4'!I14</f>
        <v>-0.5</v>
      </c>
      <c r="P14" s="26">
        <f>'С-5'!I14</f>
        <v>-1.5</v>
      </c>
      <c r="Q14" s="26">
        <f>'С-6'!I14</f>
        <v>-2</v>
      </c>
    </row>
    <row r="15" spans="1:17" s="1" customFormat="1" ht="35.1" customHeight="1">
      <c r="A15" s="28">
        <f>Команды!A15</f>
        <v>2</v>
      </c>
      <c r="B15" s="8" t="str">
        <f>Команды!B15</f>
        <v>Бояров Г.К.
(РОО МКВ)</v>
      </c>
      <c r="C15" s="28" t="str">
        <f>Команды!C15</f>
        <v>Краснодарский край</v>
      </c>
      <c r="D15" s="7">
        <f>Команды!D15</f>
        <v>2</v>
      </c>
      <c r="E15" s="7">
        <f>Команды!E15</f>
        <v>2</v>
      </c>
      <c r="F15" s="7" t="str">
        <f>Команды!F15</f>
        <v>05.06.2022 -
12.06.2022</v>
      </c>
      <c r="G15" s="18">
        <f>H15/Судьи!$B$2</f>
        <v>0.875</v>
      </c>
      <c r="H15" s="18">
        <f t="shared" si="0"/>
        <v>3.5</v>
      </c>
      <c r="I15" s="25">
        <f t="shared" si="1"/>
        <v>5</v>
      </c>
      <c r="J15" s="25">
        <f t="shared" si="2"/>
        <v>0.5</v>
      </c>
      <c r="K15" s="25">
        <f t="shared" si="3"/>
        <v>1</v>
      </c>
      <c r="L15" s="26">
        <f>'С-1'!I15</f>
        <v>1</v>
      </c>
      <c r="M15" s="26">
        <f>'С-2'!I15</f>
        <v>0.5</v>
      </c>
      <c r="N15" s="26">
        <f>'С-2'!I15</f>
        <v>0.5</v>
      </c>
      <c r="O15" s="26">
        <f>'С-4'!I15</f>
        <v>1</v>
      </c>
      <c r="P15" s="26">
        <f>'С-5'!I15</f>
        <v>1</v>
      </c>
      <c r="Q15" s="26">
        <f>'С-6'!I15</f>
        <v>1</v>
      </c>
    </row>
    <row r="16" spans="1:17" s="1" customFormat="1" ht="35.1" customHeight="1">
      <c r="A16" s="28">
        <f>Команды!A16</f>
        <v>3</v>
      </c>
      <c r="B16" s="8" t="str">
        <f>Команды!B16</f>
        <v>Журавлёв А.В.
(РОО МКВ)</v>
      </c>
      <c r="C16" s="28" t="str">
        <f>Команды!C16</f>
        <v>Поволжье</v>
      </c>
      <c r="D16" s="7">
        <f>Команды!D16</f>
        <v>2</v>
      </c>
      <c r="E16" s="7">
        <f>Команды!E16</f>
        <v>2</v>
      </c>
      <c r="F16" s="7" t="str">
        <f>Команды!F16</f>
        <v>01.10.2022 -
09.10.2022</v>
      </c>
      <c r="G16" s="18">
        <f>H16/Судьи!$B$2</f>
        <v>1.125</v>
      </c>
      <c r="H16" s="18">
        <f t="shared" si="0"/>
        <v>4.5</v>
      </c>
      <c r="I16" s="25">
        <f t="shared" si="1"/>
        <v>6.5</v>
      </c>
      <c r="J16" s="25">
        <f t="shared" si="2"/>
        <v>0.5</v>
      </c>
      <c r="K16" s="25">
        <f t="shared" si="3"/>
        <v>1.5</v>
      </c>
      <c r="L16" s="26">
        <f>'С-1'!I16</f>
        <v>0.5</v>
      </c>
      <c r="M16" s="26">
        <f>'С-2'!I16</f>
        <v>1.5</v>
      </c>
      <c r="N16" s="26">
        <f>'С-2'!I16</f>
        <v>1.5</v>
      </c>
      <c r="O16" s="26">
        <f>'С-4'!I16</f>
        <v>1</v>
      </c>
      <c r="P16" s="26">
        <f>'С-5'!I16</f>
        <v>1</v>
      </c>
      <c r="Q16" s="26">
        <f>'С-6'!I16</f>
        <v>1</v>
      </c>
    </row>
    <row r="17" spans="1:17" s="39" customFormat="1" ht="35.1" customHeight="1">
      <c r="A17" s="28">
        <f>Команды!A17</f>
        <v>4</v>
      </c>
      <c r="B17" s="8" t="str">
        <f>Команды!B17</f>
        <v>Климова Г.Ю.
(РОО МКВ)</v>
      </c>
      <c r="C17" s="28" t="str">
        <f>Команды!C17</f>
        <v xml:space="preserve">Крым </v>
      </c>
      <c r="D17" s="7">
        <f>Команды!D17</f>
        <v>2</v>
      </c>
      <c r="E17" s="7">
        <f>Команды!E17</f>
        <v>2</v>
      </c>
      <c r="F17" s="7" t="str">
        <f>Команды!F17</f>
        <v>04.06.2022 -
11.06.2022</v>
      </c>
      <c r="G17" s="18">
        <f>H17/Судьи!$B$2</f>
        <v>1</v>
      </c>
      <c r="H17" s="18">
        <f t="shared" si="0"/>
        <v>4</v>
      </c>
      <c r="I17" s="25">
        <f t="shared" si="1"/>
        <v>5.5</v>
      </c>
      <c r="J17" s="25">
        <f t="shared" si="2"/>
        <v>0.5</v>
      </c>
      <c r="K17" s="25">
        <f t="shared" si="3"/>
        <v>1</v>
      </c>
      <c r="L17" s="26">
        <f>'С-1'!I17</f>
        <v>0.5</v>
      </c>
      <c r="M17" s="26">
        <f>'С-2'!I17</f>
        <v>1</v>
      </c>
      <c r="N17" s="26">
        <f>'С-2'!I17</f>
        <v>1</v>
      </c>
      <c r="O17" s="26">
        <f>'С-4'!I17</f>
        <v>1</v>
      </c>
      <c r="P17" s="26">
        <f>'С-5'!I17</f>
        <v>1</v>
      </c>
      <c r="Q17" s="26">
        <f>'С-6'!I17</f>
        <v>1</v>
      </c>
    </row>
    <row r="18" spans="1:17" s="39" customFormat="1" ht="35.1" customHeight="1">
      <c r="A18" s="28">
        <f>Команды!A18</f>
        <v>5</v>
      </c>
      <c r="B18" s="8" t="str">
        <f>Команды!B18</f>
        <v>Корнеев Д.А.
(РОО МКВ)</v>
      </c>
      <c r="C18" s="28" t="str">
        <f>Команды!C18</f>
        <v>Краснодарский край</v>
      </c>
      <c r="D18" s="7">
        <f>Команды!D18</f>
        <v>2</v>
      </c>
      <c r="E18" s="7">
        <f>Команды!E18</f>
        <v>2</v>
      </c>
      <c r="F18" s="7" t="str">
        <f>Команды!F18</f>
        <v>05.06.2022 -
12.06.2022</v>
      </c>
      <c r="G18" s="18">
        <f>H18/Судьи!$B$2</f>
        <v>-0.5</v>
      </c>
      <c r="H18" s="18">
        <f t="shared" si="0"/>
        <v>-2</v>
      </c>
      <c r="I18" s="25">
        <f t="shared" si="1"/>
        <v>-2.5</v>
      </c>
      <c r="J18" s="25">
        <f t="shared" si="2"/>
        <v>-1</v>
      </c>
      <c r="K18" s="25">
        <f t="shared" si="3"/>
        <v>0.5</v>
      </c>
      <c r="L18" s="26">
        <f>'С-1'!I18</f>
        <v>0.5</v>
      </c>
      <c r="M18" s="26">
        <f>'С-2'!I18</f>
        <v>-1</v>
      </c>
      <c r="N18" s="26">
        <f>'С-2'!I18</f>
        <v>-1</v>
      </c>
      <c r="O18" s="26">
        <f>'С-4'!I18</f>
        <v>-0.5</v>
      </c>
      <c r="P18" s="26">
        <f>'С-5'!I18</f>
        <v>0</v>
      </c>
      <c r="Q18" s="26">
        <f>'С-6'!I18</f>
        <v>-0.5</v>
      </c>
    </row>
    <row r="19" spans="1:17" s="39" customFormat="1" ht="35.1" customHeight="1">
      <c r="A19" s="28">
        <f>Команды!A19</f>
        <v>6</v>
      </c>
      <c r="B19" s="8" t="str">
        <f>Команды!B19</f>
        <v>Крюкова Т.А.
(РОО МКВ)</v>
      </c>
      <c r="C19" s="28" t="str">
        <f>Команды!C19</f>
        <v>Поволжье</v>
      </c>
      <c r="D19" s="7">
        <f>Команды!D19</f>
        <v>2</v>
      </c>
      <c r="E19" s="7">
        <f>Команды!E19</f>
        <v>2</v>
      </c>
      <c r="F19" s="7" t="str">
        <f>Команды!F19</f>
        <v>02.05.2022 -
09.05.2022</v>
      </c>
      <c r="G19" s="18">
        <f>H19/Судьи!$B$2</f>
        <v>0.875</v>
      </c>
      <c r="H19" s="18">
        <f t="shared" si="0"/>
        <v>3.5</v>
      </c>
      <c r="I19" s="25">
        <f t="shared" si="1"/>
        <v>5</v>
      </c>
      <c r="J19" s="25">
        <f t="shared" si="2"/>
        <v>0.5</v>
      </c>
      <c r="K19" s="25">
        <f t="shared" si="3"/>
        <v>1</v>
      </c>
      <c r="L19" s="26">
        <f>'С-1'!I19</f>
        <v>0.5</v>
      </c>
      <c r="M19" s="26">
        <f>'С-2'!I19</f>
        <v>1</v>
      </c>
      <c r="N19" s="26">
        <f>'С-2'!I19</f>
        <v>1</v>
      </c>
      <c r="O19" s="26">
        <f>'С-4'!I19</f>
        <v>1</v>
      </c>
      <c r="P19" s="26">
        <f>'С-5'!I19</f>
        <v>0.5</v>
      </c>
      <c r="Q19" s="26">
        <f>'С-6'!I19</f>
        <v>1</v>
      </c>
    </row>
    <row r="20" spans="1:17" s="39" customFormat="1" ht="35.1" customHeight="1">
      <c r="A20" s="28">
        <f>Команды!A20</f>
        <v>7</v>
      </c>
      <c r="B20" s="8" t="str">
        <f>Команды!B20</f>
        <v>Петров М.И.
(РОО МКВ)</v>
      </c>
      <c r="C20" s="28" t="str">
        <f>Команды!C20</f>
        <v>Краснодарский край</v>
      </c>
      <c r="D20" s="7">
        <f>Команды!D20</f>
        <v>2</v>
      </c>
      <c r="E20" s="7">
        <f>Команды!E20</f>
        <v>2</v>
      </c>
      <c r="F20" s="7" t="str">
        <f>Команды!F20</f>
        <v>05.06.2022 -
12.06.2022</v>
      </c>
      <c r="G20" s="18">
        <f>H20/Судьи!$B$2</f>
        <v>1</v>
      </c>
      <c r="H20" s="18">
        <f t="shared" si="0"/>
        <v>4</v>
      </c>
      <c r="I20" s="25">
        <f t="shared" si="1"/>
        <v>5.5</v>
      </c>
      <c r="J20" s="25">
        <f t="shared" si="2"/>
        <v>0.5</v>
      </c>
      <c r="K20" s="25">
        <f t="shared" si="3"/>
        <v>1</v>
      </c>
      <c r="L20" s="26">
        <f>'С-1'!I20</f>
        <v>0.5</v>
      </c>
      <c r="M20" s="26">
        <f>'С-2'!I20</f>
        <v>1</v>
      </c>
      <c r="N20" s="26">
        <f>'С-2'!I20</f>
        <v>1</v>
      </c>
      <c r="O20" s="26">
        <f>'С-4'!I20</f>
        <v>1</v>
      </c>
      <c r="P20" s="26">
        <f>'С-5'!I20</f>
        <v>1</v>
      </c>
      <c r="Q20" s="26">
        <f>'С-6'!I20</f>
        <v>1</v>
      </c>
    </row>
    <row r="21" spans="1:17" s="39" customFormat="1" ht="35.1" customHeight="1">
      <c r="A21" s="28">
        <f>Команды!A21</f>
        <v>8</v>
      </c>
      <c r="B21" s="8" t="str">
        <f>Команды!B21</f>
        <v>Самойлов Ю. Л.
(ТК МГТУ им. Н.Э. Баумана)</v>
      </c>
      <c r="C21" s="28" t="str">
        <f>Команды!C21</f>
        <v>Краснодарский край, Крым</v>
      </c>
      <c r="D21" s="7">
        <f>Команды!D21</f>
        <v>2</v>
      </c>
      <c r="E21" s="7">
        <f>Команды!E21</f>
        <v>2</v>
      </c>
      <c r="F21" s="7" t="str">
        <f>Команды!F21</f>
        <v>30.04.2022 -
09.05.2022</v>
      </c>
      <c r="G21" s="18">
        <f>H21/Судьи!$B$2</f>
        <v>-2.375</v>
      </c>
      <c r="H21" s="18">
        <f t="shared" si="0"/>
        <v>-9.5</v>
      </c>
      <c r="I21" s="25">
        <f t="shared" si="1"/>
        <v>-14</v>
      </c>
      <c r="J21" s="25">
        <f t="shared" si="2"/>
        <v>-3</v>
      </c>
      <c r="K21" s="25">
        <f t="shared" si="3"/>
        <v>-1.5</v>
      </c>
      <c r="L21" s="26">
        <f>'С-1'!I21</f>
        <v>-3</v>
      </c>
      <c r="M21" s="26">
        <f>'С-2'!I21</f>
        <v>-1.5</v>
      </c>
      <c r="N21" s="26">
        <f>'С-2'!I21</f>
        <v>-1.5</v>
      </c>
      <c r="O21" s="26">
        <f>'С-4'!I21</f>
        <v>-3</v>
      </c>
      <c r="P21" s="26">
        <f>'С-5'!I21</f>
        <v>-3</v>
      </c>
      <c r="Q21" s="26">
        <f>'С-6'!I21</f>
        <v>-2</v>
      </c>
    </row>
    <row r="22" spans="1:17" s="1" customFormat="1" ht="35.1" customHeight="1">
      <c r="A22" s="28">
        <f>Команды!A22</f>
        <v>9</v>
      </c>
      <c r="B22" s="8" t="str">
        <f>Команды!B22</f>
        <v>Степичева И.В.
(ТК МГТУ им. Н.Э. Баумана)</v>
      </c>
      <c r="C22" s="28" t="str">
        <f>Команды!C22</f>
        <v>Краснодарский край, Крым</v>
      </c>
      <c r="D22" s="7">
        <f>Команды!D22</f>
        <v>2</v>
      </c>
      <c r="E22" s="7">
        <f>Команды!E22</f>
        <v>2</v>
      </c>
      <c r="F22" s="7" t="str">
        <f>Команды!F22</f>
        <v>30.04.2022 -
08.05.2022</v>
      </c>
      <c r="G22" s="18">
        <f>H22/Судьи!$B$2</f>
        <v>-0.625</v>
      </c>
      <c r="H22" s="18">
        <f t="shared" si="0"/>
        <v>-2.5</v>
      </c>
      <c r="I22" s="25">
        <f t="shared" si="1"/>
        <v>-4</v>
      </c>
      <c r="J22" s="25">
        <f t="shared" si="2"/>
        <v>-2</v>
      </c>
      <c r="K22" s="25">
        <f t="shared" si="3"/>
        <v>0.5</v>
      </c>
      <c r="L22" s="26">
        <f>'С-1'!I22</f>
        <v>-0.5</v>
      </c>
      <c r="M22" s="26">
        <f>'С-2'!I22</f>
        <v>0.5</v>
      </c>
      <c r="N22" s="26">
        <f>'С-2'!I22</f>
        <v>0.5</v>
      </c>
      <c r="O22" s="26">
        <f>'С-4'!I22</f>
        <v>-1</v>
      </c>
      <c r="P22" s="26">
        <f>'С-5'!I22</f>
        <v>-1.5</v>
      </c>
      <c r="Q22" s="26">
        <f>'С-6'!I22</f>
        <v>-2</v>
      </c>
    </row>
    <row r="23" spans="1:17" s="1" customFormat="1" ht="35.1" customHeight="1">
      <c r="A23" s="28">
        <f>Команды!A23</f>
        <v>10</v>
      </c>
      <c r="B23" s="8" t="str">
        <f>Команды!B23</f>
        <v>Устинов А.В.
(РОО ФСТ-ОТМ)</v>
      </c>
      <c r="C23" s="28" t="str">
        <f>Команды!C23</f>
        <v>Карелия</v>
      </c>
      <c r="D23" s="7">
        <f>Команды!D23</f>
        <v>2</v>
      </c>
      <c r="E23" s="7">
        <f>Команды!E23</f>
        <v>2</v>
      </c>
      <c r="F23" s="7" t="str">
        <f>Команды!F23</f>
        <v>08.07.2022 -
17.07.2022</v>
      </c>
      <c r="G23" s="18">
        <f>H23/Судьи!$B$2</f>
        <v>1</v>
      </c>
      <c r="H23" s="18">
        <f t="shared" ref="H23:H24" si="4">I23-J23-K23</f>
        <v>4</v>
      </c>
      <c r="I23" s="25">
        <f t="shared" si="1"/>
        <v>5.5</v>
      </c>
      <c r="J23" s="25">
        <f t="shared" si="2"/>
        <v>0.5</v>
      </c>
      <c r="K23" s="25">
        <f t="shared" si="3"/>
        <v>1</v>
      </c>
      <c r="L23" s="26">
        <f>'С-1'!I23</f>
        <v>0.5</v>
      </c>
      <c r="M23" s="26">
        <f>'С-2'!I23</f>
        <v>1</v>
      </c>
      <c r="N23" s="26">
        <f>'С-2'!I23</f>
        <v>1</v>
      </c>
      <c r="O23" s="26">
        <f>'С-4'!I23</f>
        <v>1</v>
      </c>
      <c r="P23" s="26">
        <f>'С-5'!I23</f>
        <v>1</v>
      </c>
      <c r="Q23" s="26">
        <f>'С-6'!I23</f>
        <v>1</v>
      </c>
    </row>
    <row r="24" spans="1:17" s="1" customFormat="1" ht="35.1" customHeight="1">
      <c r="A24" s="28">
        <f>Команды!A24</f>
        <v>11</v>
      </c>
      <c r="B24" s="8" t="str">
        <f>Команды!B24</f>
        <v>Хорунжева О.Е.
(ТК МГТУ им. Н.Э. Баумана)</v>
      </c>
      <c r="C24" s="28" t="str">
        <f>Команды!C24</f>
        <v>Поволжье</v>
      </c>
      <c r="D24" s="7">
        <f>Команды!D24</f>
        <v>2</v>
      </c>
      <c r="E24" s="7">
        <f>Команды!E24</f>
        <v>2</v>
      </c>
      <c r="F24" s="7" t="str">
        <f>Команды!F24</f>
        <v>01.05.2022 -
09.05.2022</v>
      </c>
      <c r="G24" s="18">
        <f>H24/Судьи!$B$2</f>
        <v>1</v>
      </c>
      <c r="H24" s="18">
        <f t="shared" si="4"/>
        <v>4</v>
      </c>
      <c r="I24" s="25">
        <f t="shared" si="1"/>
        <v>5.5</v>
      </c>
      <c r="J24" s="25">
        <f t="shared" si="2"/>
        <v>0.5</v>
      </c>
      <c r="K24" s="25">
        <f t="shared" si="3"/>
        <v>1</v>
      </c>
      <c r="L24" s="26">
        <f>'С-1'!I24</f>
        <v>0.5</v>
      </c>
      <c r="M24" s="26">
        <f>'С-2'!I24</f>
        <v>1</v>
      </c>
      <c r="N24" s="26">
        <f>'С-2'!I24</f>
        <v>1</v>
      </c>
      <c r="O24" s="26">
        <f>'С-4'!I24</f>
        <v>1</v>
      </c>
      <c r="P24" s="26">
        <f>'С-5'!I24</f>
        <v>1</v>
      </c>
      <c r="Q24" s="26">
        <f>'С-6'!I24</f>
        <v>1</v>
      </c>
    </row>
    <row r="25" spans="1:17" s="1" customFormat="1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</row>
    <row r="26" spans="1:17" s="1" customFormat="1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</row>
    <row r="27" spans="1:17" s="1" customFormat="1" ht="18">
      <c r="A27"/>
      <c r="B27" s="3" t="s">
        <v>9</v>
      </c>
      <c r="C27" s="5" t="str">
        <f>Судьи!C5</f>
        <v>Емельянов С.А. (г. Москва, СС2К)</v>
      </c>
      <c r="D27"/>
      <c r="E27"/>
      <c r="F27"/>
      <c r="G27"/>
      <c r="H27"/>
      <c r="I27"/>
      <c r="J27"/>
      <c r="K27"/>
      <c r="L27"/>
      <c r="M27"/>
      <c r="N27"/>
      <c r="O27"/>
      <c r="P27"/>
      <c r="Q27"/>
    </row>
    <row r="28" spans="1:17" s="1" customFormat="1" ht="15.75">
      <c r="A28"/>
      <c r="B28"/>
      <c r="C28" s="5" t="str">
        <f>Судьи!C6</f>
        <v>Картузов С.А. (г. Москва, СС3К)</v>
      </c>
      <c r="D28"/>
      <c r="E28"/>
      <c r="F28"/>
      <c r="G28"/>
      <c r="H28"/>
      <c r="I28"/>
      <c r="J28"/>
      <c r="K28"/>
      <c r="L28"/>
      <c r="M28"/>
      <c r="N28"/>
      <c r="O28"/>
      <c r="P28"/>
      <c r="Q28"/>
    </row>
    <row r="29" spans="1:17" s="1" customFormat="1" ht="15.75">
      <c r="A29"/>
      <c r="B29"/>
      <c r="C29" s="5" t="str">
        <f>Судьи!C7</f>
        <v>Комаров Н.А. (Волгоградская обл., СС3К)</v>
      </c>
      <c r="D29"/>
      <c r="E29"/>
      <c r="F29"/>
      <c r="G29"/>
      <c r="H29"/>
      <c r="I29"/>
      <c r="J29"/>
      <c r="K29"/>
      <c r="L29"/>
      <c r="M29"/>
      <c r="N29"/>
      <c r="O29"/>
      <c r="P29"/>
      <c r="Q29"/>
    </row>
    <row r="30" spans="1:17" s="1" customFormat="1" ht="15.75">
      <c r="A30"/>
      <c r="B30"/>
      <c r="C30" s="5" t="str">
        <f>Судьи!C8</f>
        <v>Потапенко А.М. (г. Москва, СС2К)</v>
      </c>
      <c r="D30"/>
      <c r="E30"/>
      <c r="F30"/>
      <c r="G30"/>
      <c r="H30"/>
      <c r="I30"/>
      <c r="J30"/>
      <c r="K30"/>
      <c r="L30"/>
      <c r="M30"/>
      <c r="N30"/>
      <c r="O30"/>
      <c r="P30"/>
      <c r="Q30"/>
    </row>
    <row r="31" spans="1:17" s="1" customFormat="1" ht="15.75">
      <c r="A31"/>
      <c r="B31"/>
      <c r="C31" s="5" t="str">
        <f>Судьи!C9</f>
        <v>Романов Д.А. (Московская обл., ССВК)</v>
      </c>
      <c r="D31"/>
      <c r="E31"/>
      <c r="F31"/>
      <c r="G31"/>
      <c r="H31"/>
      <c r="I31"/>
      <c r="J31"/>
      <c r="K31"/>
      <c r="L31"/>
      <c r="M31"/>
      <c r="N31"/>
      <c r="O31"/>
      <c r="P31"/>
      <c r="Q31"/>
    </row>
    <row r="32" spans="1:17" s="1" customFormat="1" ht="15.75">
      <c r="A32"/>
      <c r="B32"/>
      <c r="C32" s="5" t="str">
        <f>Судьи!C10</f>
        <v>Фефелов А.В. (г. Москва, СС2К)</v>
      </c>
      <c r="D32"/>
      <c r="E32"/>
      <c r="F32"/>
      <c r="G32"/>
      <c r="H32"/>
      <c r="I32"/>
      <c r="J32"/>
      <c r="K32"/>
      <c r="L32"/>
      <c r="M32"/>
      <c r="N32"/>
      <c r="O32"/>
      <c r="P32"/>
      <c r="Q32"/>
    </row>
    <row r="33" spans="1:17" s="1" customFormat="1" ht="15.75">
      <c r="A33"/>
      <c r="B33"/>
      <c r="C33" s="5"/>
      <c r="D33"/>
      <c r="E33"/>
      <c r="F33"/>
      <c r="G33"/>
      <c r="H33"/>
      <c r="I33"/>
      <c r="J33"/>
      <c r="K33"/>
      <c r="L33"/>
      <c r="M33"/>
      <c r="N33"/>
      <c r="O33"/>
      <c r="P33"/>
      <c r="Q33"/>
    </row>
    <row r="34" spans="1:17" s="1" customFormat="1" ht="15.75">
      <c r="A34"/>
      <c r="B34"/>
      <c r="C34" s="5"/>
      <c r="D34"/>
      <c r="E34"/>
      <c r="F34"/>
      <c r="G34"/>
      <c r="H34"/>
      <c r="I34"/>
      <c r="J34"/>
      <c r="K34"/>
      <c r="L34"/>
      <c r="M34"/>
      <c r="N34"/>
      <c r="O34"/>
      <c r="P34"/>
      <c r="Q34"/>
    </row>
    <row r="35" spans="1:17" s="1" customFormat="1" ht="18">
      <c r="A35"/>
      <c r="B35" s="3" t="s">
        <v>33</v>
      </c>
      <c r="C35" s="5" t="str">
        <f>Судьи!B13</f>
        <v>Романов Д.А. (Московская обл., ССВК)</v>
      </c>
      <c r="D35"/>
      <c r="E35"/>
      <c r="F35"/>
      <c r="G35"/>
      <c r="H35"/>
      <c r="I35"/>
      <c r="J35"/>
      <c r="K35"/>
      <c r="L35"/>
      <c r="M35"/>
      <c r="N35"/>
      <c r="O35"/>
      <c r="P35"/>
      <c r="Q35"/>
    </row>
    <row r="36" spans="1:17" s="1" customFormat="1" ht="18">
      <c r="A36"/>
      <c r="B36" s="3" t="s">
        <v>34</v>
      </c>
      <c r="C36" s="5" t="str">
        <f>Судьи!B14</f>
        <v>Фефелов А.В. (г. Москва, СС2К)</v>
      </c>
      <c r="D36"/>
      <c r="E36"/>
      <c r="F36"/>
      <c r="G36"/>
      <c r="H36"/>
      <c r="I36"/>
      <c r="J36"/>
      <c r="K36"/>
      <c r="L36"/>
      <c r="M36"/>
      <c r="N36"/>
      <c r="O36"/>
      <c r="P36"/>
      <c r="Q36"/>
    </row>
    <row r="37" spans="1:17" s="1" customFormat="1" ht="18">
      <c r="A37"/>
      <c r="B37" s="3" t="s">
        <v>37</v>
      </c>
      <c r="C37" s="5" t="str">
        <f>Судьи!B15</f>
        <v>Кодыш В.Э. (г. Москва, СС1К)</v>
      </c>
      <c r="D37"/>
      <c r="E37"/>
      <c r="F37"/>
      <c r="G37"/>
      <c r="H37"/>
      <c r="I37"/>
      <c r="J37"/>
      <c r="K37"/>
      <c r="L37"/>
      <c r="M37"/>
      <c r="N37"/>
      <c r="O37"/>
      <c r="P37"/>
      <c r="Q37"/>
    </row>
  </sheetData>
  <mergeCells count="33">
    <mergeCell ref="A1:B4"/>
    <mergeCell ref="C1:F4"/>
    <mergeCell ref="A5:B5"/>
    <mergeCell ref="C5:F5"/>
    <mergeCell ref="A6:B6"/>
    <mergeCell ref="C6:F6"/>
    <mergeCell ref="A7:B7"/>
    <mergeCell ref="C7:F7"/>
    <mergeCell ref="G7:K7"/>
    <mergeCell ref="L7:O7"/>
    <mergeCell ref="A8:B8"/>
    <mergeCell ref="C8:F8"/>
    <mergeCell ref="G8:K8"/>
    <mergeCell ref="A9:F9"/>
    <mergeCell ref="A10:A13"/>
    <mergeCell ref="B10:B13"/>
    <mergeCell ref="C10:C13"/>
    <mergeCell ref="D10:E10"/>
    <mergeCell ref="F10:F13"/>
    <mergeCell ref="G10:Q11"/>
    <mergeCell ref="D11:D13"/>
    <mergeCell ref="E11:E13"/>
    <mergeCell ref="G12:G13"/>
    <mergeCell ref="H12:H13"/>
    <mergeCell ref="I12:I13"/>
    <mergeCell ref="J12:J13"/>
    <mergeCell ref="K12:K13"/>
    <mergeCell ref="L12:L13"/>
    <mergeCell ref="M12:M13"/>
    <mergeCell ref="N12:N13"/>
    <mergeCell ref="O12:O13"/>
    <mergeCell ref="P12:P13"/>
    <mergeCell ref="Q12:Q13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Q37"/>
  <sheetViews>
    <sheetView topLeftCell="A4" zoomScale="50" zoomScaleNormal="50" workbookViewId="0">
      <selection activeCell="A17" sqref="A17:XFD17"/>
    </sheetView>
  </sheetViews>
  <sheetFormatPr defaultRowHeight="12.75"/>
  <cols>
    <col min="1" max="1" width="5.7109375" customWidth="1"/>
    <col min="2" max="2" width="40.7109375" customWidth="1"/>
    <col min="3" max="3" width="35.7109375" customWidth="1"/>
    <col min="4" max="5" width="12.7109375" customWidth="1"/>
    <col min="6" max="6" width="30.7109375" customWidth="1"/>
    <col min="7" max="11" width="15.7109375" customWidth="1"/>
    <col min="12" max="17" width="18.7109375" customWidth="1"/>
  </cols>
  <sheetData>
    <row r="1" spans="1:17" s="1" customFormat="1" ht="20.100000000000001" customHeight="1">
      <c r="A1" s="74" t="s">
        <v>0</v>
      </c>
      <c r="B1" s="74"/>
      <c r="C1" s="107" t="str">
        <f>Команды!C1</f>
        <v>Департамент спорта города Москвы
Федерация спортивного туризма - объединение туристов Москвы</v>
      </c>
      <c r="D1" s="107"/>
      <c r="E1" s="94"/>
      <c r="F1" s="94"/>
      <c r="G1" s="15"/>
      <c r="H1" s="15"/>
      <c r="I1" s="15"/>
      <c r="J1" s="15"/>
      <c r="K1" s="15"/>
      <c r="L1" s="6"/>
      <c r="M1" s="6"/>
      <c r="N1" s="6"/>
      <c r="O1" s="6"/>
      <c r="P1" s="6"/>
      <c r="Q1" s="16"/>
    </row>
    <row r="2" spans="1:17" s="1" customFormat="1" ht="20.100000000000001" customHeight="1">
      <c r="A2" s="74"/>
      <c r="B2" s="74"/>
      <c r="C2" s="94"/>
      <c r="D2" s="94"/>
      <c r="E2" s="94"/>
      <c r="F2" s="94"/>
      <c r="G2" s="11"/>
      <c r="H2" s="11"/>
      <c r="I2" s="11"/>
      <c r="J2" s="11"/>
      <c r="K2" s="11"/>
      <c r="Q2" s="12"/>
    </row>
    <row r="3" spans="1:17" s="1" customFormat="1" ht="20.100000000000001" customHeight="1">
      <c r="A3" s="74"/>
      <c r="B3" s="74"/>
      <c r="C3" s="94"/>
      <c r="D3" s="94"/>
      <c r="E3" s="94"/>
      <c r="F3" s="94"/>
      <c r="G3" s="11"/>
      <c r="H3" s="11"/>
      <c r="I3" s="11"/>
      <c r="J3" s="11"/>
      <c r="K3" s="11"/>
      <c r="Q3" s="12"/>
    </row>
    <row r="4" spans="1:17" s="1" customFormat="1" ht="20.100000000000001" customHeight="1">
      <c r="A4" s="74"/>
      <c r="B4" s="74"/>
      <c r="C4" s="94"/>
      <c r="D4" s="94"/>
      <c r="E4" s="94"/>
      <c r="F4" s="94"/>
      <c r="G4" s="11"/>
      <c r="H4" s="11"/>
      <c r="I4" s="11"/>
      <c r="J4" s="11"/>
      <c r="K4" s="11"/>
      <c r="Q4" s="12"/>
    </row>
    <row r="5" spans="1:17" s="1" customFormat="1" ht="20.100000000000001" customHeight="1">
      <c r="A5" s="77" t="str">
        <f>Команды!A5</f>
        <v>Статус соревнований</v>
      </c>
      <c r="B5" s="77"/>
      <c r="C5" s="77" t="str">
        <f>Команды!C5</f>
        <v>Кубок Москвы</v>
      </c>
      <c r="D5" s="77"/>
      <c r="E5" s="77"/>
      <c r="F5" s="77"/>
      <c r="G5" s="13"/>
      <c r="H5" s="13"/>
      <c r="I5" s="13"/>
      <c r="J5" s="13"/>
      <c r="K5" s="13"/>
      <c r="Q5" s="12"/>
    </row>
    <row r="6" spans="1:17" s="1" customFormat="1" ht="20.100000000000001" customHeight="1">
      <c r="A6" s="77" t="str">
        <f>Команды!A6</f>
        <v>Спортивная дисциплина</v>
      </c>
      <c r="B6" s="77"/>
      <c r="C6" s="96" t="str">
        <f>Команды!C6</f>
        <v>Маршрут - на средствах передвижения (1-6 категория), 0840061811Я</v>
      </c>
      <c r="D6" s="96"/>
      <c r="E6" s="96"/>
      <c r="F6" s="96"/>
      <c r="G6" s="14"/>
      <c r="H6" s="14"/>
      <c r="I6" s="14"/>
      <c r="J6" s="14"/>
      <c r="K6" s="14"/>
      <c r="Q6" s="12"/>
    </row>
    <row r="7" spans="1:17" s="1" customFormat="1" ht="20.100000000000001" customHeight="1">
      <c r="A7" s="77" t="str">
        <f>Команды!A7</f>
        <v>Вид программы</v>
      </c>
      <c r="B7" s="77"/>
      <c r="C7" s="126" t="str">
        <f>Команды!C7</f>
        <v>Спортивные  маршруты  2 к.с.; средство передвижение - велосипед; 
мужчины, женщины</v>
      </c>
      <c r="D7" s="127"/>
      <c r="E7" s="127"/>
      <c r="F7" s="128"/>
      <c r="G7" s="87" t="str">
        <f>Команды!G7</f>
        <v>20 февраля 2023</v>
      </c>
      <c r="H7" s="97"/>
      <c r="I7" s="97"/>
      <c r="J7" s="97"/>
      <c r="K7" s="97"/>
      <c r="L7" s="167" t="str">
        <f>Команды!L7</f>
        <v xml:space="preserve"> г. Москва</v>
      </c>
      <c r="M7" s="168"/>
      <c r="N7" s="168"/>
      <c r="O7" s="168"/>
      <c r="Q7" s="12"/>
    </row>
    <row r="8" spans="1:17" s="1" customFormat="1" ht="20.100000000000001" customHeight="1">
      <c r="A8" s="77" t="str">
        <f>Команды!A8</f>
        <v>ПОКАЗАТЕЛЬ</v>
      </c>
      <c r="B8" s="77"/>
      <c r="C8" s="77" t="s">
        <v>4</v>
      </c>
      <c r="D8" s="77"/>
      <c r="E8" s="77"/>
      <c r="F8" s="77"/>
      <c r="G8" s="87" t="str">
        <f>Команды!G8</f>
        <v>№ СМ в ЕКП 53470</v>
      </c>
      <c r="H8" s="91"/>
      <c r="I8" s="91"/>
      <c r="J8" s="91"/>
      <c r="K8" s="91"/>
    </row>
    <row r="9" spans="1:17" s="29" customFormat="1" ht="30" customHeight="1">
      <c r="A9" s="103" t="s">
        <v>67</v>
      </c>
      <c r="B9" s="104"/>
      <c r="C9" s="104"/>
      <c r="D9" s="104"/>
      <c r="E9" s="104"/>
      <c r="F9" s="105"/>
      <c r="G9" s="33"/>
      <c r="H9" s="33"/>
      <c r="I9" s="33"/>
      <c r="J9" s="33"/>
      <c r="K9" s="33"/>
    </row>
    <row r="10" spans="1:17" s="1" customFormat="1" ht="20.100000000000001" customHeight="1">
      <c r="A10" s="106" t="str">
        <f>Команды!A10</f>
        <v>№</v>
      </c>
      <c r="B10" s="106" t="str">
        <f>Команды!B10</f>
        <v xml:space="preserve">Ф.И.О. руководителя группы
(Организация) </v>
      </c>
      <c r="C10" s="106" t="str">
        <f>Команды!C10</f>
        <v>Регион маршрута</v>
      </c>
      <c r="D10" s="80" t="str">
        <f>Команды!D10</f>
        <v xml:space="preserve">КС </v>
      </c>
      <c r="E10" s="80"/>
      <c r="F10" s="80" t="str">
        <f>Команды!F10</f>
        <v>Сроки</v>
      </c>
      <c r="G10" s="80" t="s">
        <v>68</v>
      </c>
      <c r="H10" s="80"/>
      <c r="I10" s="80"/>
      <c r="J10" s="80"/>
      <c r="K10" s="80"/>
      <c r="L10" s="80"/>
      <c r="M10" s="80"/>
      <c r="N10" s="80"/>
      <c r="O10" s="80"/>
      <c r="P10" s="80"/>
      <c r="Q10" s="80"/>
    </row>
    <row r="11" spans="1:17" s="38" customFormat="1" ht="20.100000000000001" customHeight="1">
      <c r="A11" s="106"/>
      <c r="B11" s="106"/>
      <c r="C11" s="106"/>
      <c r="D11" s="81" t="str">
        <f>Команды!D11</f>
        <v>заявлено</v>
      </c>
      <c r="E11" s="81" t="str">
        <f>Команды!E11</f>
        <v>пройдено</v>
      </c>
      <c r="F11" s="80"/>
      <c r="G11" s="80"/>
      <c r="H11" s="80"/>
      <c r="I11" s="80"/>
      <c r="J11" s="80"/>
      <c r="K11" s="80"/>
      <c r="L11" s="80"/>
      <c r="M11" s="80"/>
      <c r="N11" s="80"/>
      <c r="O11" s="80"/>
      <c r="P11" s="80"/>
      <c r="Q11" s="80"/>
    </row>
    <row r="12" spans="1:17" s="38" customFormat="1" ht="20.100000000000001" customHeight="1">
      <c r="A12" s="106"/>
      <c r="B12" s="106"/>
      <c r="C12" s="106"/>
      <c r="D12" s="81"/>
      <c r="E12" s="81"/>
      <c r="F12" s="80"/>
      <c r="G12" s="80" t="s">
        <v>31</v>
      </c>
      <c r="H12" s="171" t="s">
        <v>60</v>
      </c>
      <c r="I12" s="80" t="s">
        <v>7</v>
      </c>
      <c r="J12" s="80" t="s">
        <v>28</v>
      </c>
      <c r="K12" s="80" t="s">
        <v>29</v>
      </c>
      <c r="L12" s="80" t="str">
        <f>Судьи!B5</f>
        <v>Емельянов С.А.</v>
      </c>
      <c r="M12" s="80" t="str">
        <f>Судьи!B6</f>
        <v>Картузов С.А.</v>
      </c>
      <c r="N12" s="80" t="str">
        <f>Судьи!B7</f>
        <v>Комаров Н.А.</v>
      </c>
      <c r="O12" s="80" t="str">
        <f>Судьи!B8</f>
        <v>Потапенко А.М.</v>
      </c>
      <c r="P12" s="80" t="str">
        <f>Судьи!B9</f>
        <v>Романов Д.А.</v>
      </c>
      <c r="Q12" s="80" t="str">
        <f>Судьи!B10</f>
        <v>Фефелов А.В.</v>
      </c>
    </row>
    <row r="13" spans="1:17" s="39" customFormat="1" ht="20.100000000000001" customHeight="1">
      <c r="A13" s="106"/>
      <c r="B13" s="106"/>
      <c r="C13" s="106"/>
      <c r="D13" s="81"/>
      <c r="E13" s="81"/>
      <c r="F13" s="80"/>
      <c r="G13" s="80"/>
      <c r="H13" s="109"/>
      <c r="I13" s="80"/>
      <c r="J13" s="80"/>
      <c r="K13" s="80"/>
      <c r="L13" s="80"/>
      <c r="M13" s="80"/>
      <c r="N13" s="80"/>
      <c r="O13" s="80"/>
      <c r="P13" s="80"/>
      <c r="Q13" s="80"/>
    </row>
    <row r="14" spans="1:17" s="1" customFormat="1" ht="35.1" customHeight="1">
      <c r="A14" s="28">
        <f>Команды!A14</f>
        <v>1</v>
      </c>
      <c r="B14" s="8" t="str">
        <f>Команды!B14</f>
        <v>Архипов А.Ю.
(ТК МГТУ им. Н.Э. Баумана)</v>
      </c>
      <c r="C14" s="28" t="str">
        <f>Команды!C14</f>
        <v>Кавказ</v>
      </c>
      <c r="D14" s="7">
        <f>Команды!D14</f>
        <v>2</v>
      </c>
      <c r="E14" s="7">
        <f>Команды!E14</f>
        <v>2</v>
      </c>
      <c r="F14" s="7" t="str">
        <f>Команды!F14</f>
        <v>07.06.2022 -
15.06.2022</v>
      </c>
      <c r="G14" s="18">
        <f>H14/Судьи!$B$2</f>
        <v>1.125</v>
      </c>
      <c r="H14" s="18">
        <f t="shared" ref="H14:H22" si="0">I14-J14-K14</f>
        <v>4.5</v>
      </c>
      <c r="I14" s="25">
        <f t="shared" ref="I14:I24" si="1">SUM(L14:Q14)</f>
        <v>6.5</v>
      </c>
      <c r="J14" s="25">
        <f t="shared" ref="J14:J24" si="2">MIN(L14:Q14)</f>
        <v>0</v>
      </c>
      <c r="K14" s="25">
        <f t="shared" ref="K14:K24" si="3">MAX(L14:Q14)</f>
        <v>2</v>
      </c>
      <c r="L14" s="26">
        <f>'С-1'!J14</f>
        <v>1</v>
      </c>
      <c r="M14" s="26">
        <f>'С-2'!J14</f>
        <v>1</v>
      </c>
      <c r="N14" s="26">
        <f>'С-3'!J14</f>
        <v>2</v>
      </c>
      <c r="O14" s="26">
        <f>'С-4'!J14</f>
        <v>1.5</v>
      </c>
      <c r="P14" s="26">
        <f>'С-5'!J14</f>
        <v>0</v>
      </c>
      <c r="Q14" s="26">
        <f>'С-6'!J14</f>
        <v>1</v>
      </c>
    </row>
    <row r="15" spans="1:17" s="1" customFormat="1" ht="35.1" customHeight="1">
      <c r="A15" s="28">
        <f>Команды!A15</f>
        <v>2</v>
      </c>
      <c r="B15" s="8" t="str">
        <f>Команды!B15</f>
        <v>Бояров Г.К.
(РОО МКВ)</v>
      </c>
      <c r="C15" s="28" t="str">
        <f>Команды!C15</f>
        <v>Краснодарский край</v>
      </c>
      <c r="D15" s="7">
        <f>Команды!D15</f>
        <v>2</v>
      </c>
      <c r="E15" s="7">
        <f>Команды!E15</f>
        <v>2</v>
      </c>
      <c r="F15" s="7" t="str">
        <f>Команды!F15</f>
        <v>05.06.2022 -
12.06.2022</v>
      </c>
      <c r="G15" s="18">
        <f>H15/Судьи!$B$2</f>
        <v>0.875</v>
      </c>
      <c r="H15" s="18">
        <f t="shared" si="0"/>
        <v>3.5</v>
      </c>
      <c r="I15" s="25">
        <f t="shared" si="1"/>
        <v>5</v>
      </c>
      <c r="J15" s="25">
        <f t="shared" si="2"/>
        <v>0.5</v>
      </c>
      <c r="K15" s="25">
        <f t="shared" si="3"/>
        <v>1</v>
      </c>
      <c r="L15" s="26">
        <f>'С-1'!J15</f>
        <v>0.5</v>
      </c>
      <c r="M15" s="26">
        <f>'С-2'!J15</f>
        <v>1</v>
      </c>
      <c r="N15" s="26">
        <f>'С-3'!J15</f>
        <v>1</v>
      </c>
      <c r="O15" s="26">
        <f>'С-4'!J15</f>
        <v>0.5</v>
      </c>
      <c r="P15" s="26">
        <f>'С-5'!J15</f>
        <v>1</v>
      </c>
      <c r="Q15" s="26">
        <f>'С-6'!J15</f>
        <v>1</v>
      </c>
    </row>
    <row r="16" spans="1:17" s="1" customFormat="1" ht="35.1" customHeight="1">
      <c r="A16" s="28">
        <f>Команды!A16</f>
        <v>3</v>
      </c>
      <c r="B16" s="8" t="str">
        <f>Команды!B16</f>
        <v>Журавлёв А.В.
(РОО МКВ)</v>
      </c>
      <c r="C16" s="28" t="str">
        <f>Команды!C16</f>
        <v>Поволжье</v>
      </c>
      <c r="D16" s="7">
        <f>Команды!D16</f>
        <v>2</v>
      </c>
      <c r="E16" s="7">
        <f>Команды!E16</f>
        <v>2</v>
      </c>
      <c r="F16" s="7" t="str">
        <f>Команды!F16</f>
        <v>01.10.2022 -
09.10.2022</v>
      </c>
      <c r="G16" s="18">
        <f>H16/Судьи!$B$2</f>
        <v>1</v>
      </c>
      <c r="H16" s="18">
        <f t="shared" si="0"/>
        <v>4</v>
      </c>
      <c r="I16" s="25">
        <f t="shared" si="1"/>
        <v>6</v>
      </c>
      <c r="J16" s="25">
        <f t="shared" si="2"/>
        <v>1</v>
      </c>
      <c r="K16" s="25">
        <f t="shared" si="3"/>
        <v>1</v>
      </c>
      <c r="L16" s="26">
        <f>'С-1'!J16</f>
        <v>1</v>
      </c>
      <c r="M16" s="26">
        <f>'С-2'!J16</f>
        <v>1</v>
      </c>
      <c r="N16" s="26">
        <f>'С-3'!J16</f>
        <v>1</v>
      </c>
      <c r="O16" s="26">
        <f>'С-4'!J16</f>
        <v>1</v>
      </c>
      <c r="P16" s="26">
        <f>'С-5'!J16</f>
        <v>1</v>
      </c>
      <c r="Q16" s="26">
        <f>'С-6'!J16</f>
        <v>1</v>
      </c>
    </row>
    <row r="17" spans="1:17" s="39" customFormat="1" ht="35.1" customHeight="1">
      <c r="A17" s="28">
        <f>Команды!A17</f>
        <v>4</v>
      </c>
      <c r="B17" s="8" t="str">
        <f>Команды!B17</f>
        <v>Климова Г.Ю.
(РОО МКВ)</v>
      </c>
      <c r="C17" s="28" t="str">
        <f>Команды!C17</f>
        <v xml:space="preserve">Крым </v>
      </c>
      <c r="D17" s="7">
        <f>Команды!D17</f>
        <v>2</v>
      </c>
      <c r="E17" s="7">
        <f>Команды!E17</f>
        <v>2</v>
      </c>
      <c r="F17" s="7" t="str">
        <f>Команды!F17</f>
        <v>04.06.2022 -
11.06.2022</v>
      </c>
      <c r="G17" s="18">
        <f>H17/Судьи!$B$2</f>
        <v>0.875</v>
      </c>
      <c r="H17" s="18">
        <f t="shared" si="0"/>
        <v>3.5</v>
      </c>
      <c r="I17" s="25">
        <f t="shared" si="1"/>
        <v>6</v>
      </c>
      <c r="J17" s="25">
        <f t="shared" si="2"/>
        <v>0.5</v>
      </c>
      <c r="K17" s="25">
        <f t="shared" si="3"/>
        <v>2</v>
      </c>
      <c r="L17" s="26">
        <f>'С-1'!J17</f>
        <v>0.5</v>
      </c>
      <c r="M17" s="26">
        <f>'С-2'!J17</f>
        <v>1</v>
      </c>
      <c r="N17" s="26">
        <f>'С-3'!J17</f>
        <v>2</v>
      </c>
      <c r="O17" s="26">
        <f>'С-4'!J17</f>
        <v>1</v>
      </c>
      <c r="P17" s="26">
        <f>'С-5'!J17</f>
        <v>0.5</v>
      </c>
      <c r="Q17" s="26">
        <f>'С-6'!J17</f>
        <v>1</v>
      </c>
    </row>
    <row r="18" spans="1:17" s="39" customFormat="1" ht="35.1" customHeight="1">
      <c r="A18" s="28">
        <f>Команды!A18</f>
        <v>5</v>
      </c>
      <c r="B18" s="8" t="str">
        <f>Команды!B18</f>
        <v>Корнеев Д.А.
(РОО МКВ)</v>
      </c>
      <c r="C18" s="28" t="str">
        <f>Команды!C18</f>
        <v>Краснодарский край</v>
      </c>
      <c r="D18" s="7">
        <f>Команды!D18</f>
        <v>2</v>
      </c>
      <c r="E18" s="7">
        <f>Команды!E18</f>
        <v>2</v>
      </c>
      <c r="F18" s="7" t="str">
        <f>Команды!F18</f>
        <v>05.06.2022 -
12.06.2022</v>
      </c>
      <c r="G18" s="18">
        <f>H18/Судьи!$B$2</f>
        <v>0.875</v>
      </c>
      <c r="H18" s="18">
        <f t="shared" si="0"/>
        <v>3.5</v>
      </c>
      <c r="I18" s="25">
        <f t="shared" si="1"/>
        <v>5</v>
      </c>
      <c r="J18" s="25">
        <f t="shared" si="2"/>
        <v>-0.5</v>
      </c>
      <c r="K18" s="25">
        <f t="shared" si="3"/>
        <v>2</v>
      </c>
      <c r="L18" s="26">
        <f>'С-1'!J18</f>
        <v>0.5</v>
      </c>
      <c r="M18" s="26">
        <f>'С-2'!J18</f>
        <v>1</v>
      </c>
      <c r="N18" s="26">
        <f>'С-3'!J18</f>
        <v>2</v>
      </c>
      <c r="O18" s="26">
        <f>'С-4'!J18</f>
        <v>1</v>
      </c>
      <c r="P18" s="26">
        <f>'С-5'!J18</f>
        <v>1</v>
      </c>
      <c r="Q18" s="26">
        <f>'С-6'!J18</f>
        <v>-0.5</v>
      </c>
    </row>
    <row r="19" spans="1:17" s="39" customFormat="1" ht="35.1" customHeight="1">
      <c r="A19" s="28">
        <f>Команды!A19</f>
        <v>6</v>
      </c>
      <c r="B19" s="8" t="str">
        <f>Команды!B19</f>
        <v>Крюкова Т.А.
(РОО МКВ)</v>
      </c>
      <c r="C19" s="28" t="str">
        <f>Команды!C19</f>
        <v>Поволжье</v>
      </c>
      <c r="D19" s="7">
        <f>Команды!D19</f>
        <v>2</v>
      </c>
      <c r="E19" s="7">
        <f>Команды!E19</f>
        <v>2</v>
      </c>
      <c r="F19" s="7" t="str">
        <f>Команды!F19</f>
        <v>02.05.2022 -
09.05.2022</v>
      </c>
      <c r="G19" s="18">
        <f>H19/Судьи!$B$2</f>
        <v>0.75</v>
      </c>
      <c r="H19" s="18">
        <f t="shared" si="0"/>
        <v>3</v>
      </c>
      <c r="I19" s="25">
        <f t="shared" si="1"/>
        <v>5</v>
      </c>
      <c r="J19" s="25">
        <f t="shared" si="2"/>
        <v>0</v>
      </c>
      <c r="K19" s="25">
        <f t="shared" si="3"/>
        <v>2</v>
      </c>
      <c r="L19" s="26">
        <f>'С-1'!J19</f>
        <v>0</v>
      </c>
      <c r="M19" s="26">
        <f>'С-2'!J19</f>
        <v>1</v>
      </c>
      <c r="N19" s="26">
        <f>'С-3'!J19</f>
        <v>2</v>
      </c>
      <c r="O19" s="26">
        <f>'С-4'!J19</f>
        <v>0</v>
      </c>
      <c r="P19" s="26">
        <f>'С-5'!J19</f>
        <v>1</v>
      </c>
      <c r="Q19" s="26">
        <f>'С-6'!J19</f>
        <v>1</v>
      </c>
    </row>
    <row r="20" spans="1:17" s="39" customFormat="1" ht="35.1" customHeight="1">
      <c r="A20" s="28">
        <f>Команды!A20</f>
        <v>7</v>
      </c>
      <c r="B20" s="8" t="str">
        <f>Команды!B20</f>
        <v>Петров М.И.
(РОО МКВ)</v>
      </c>
      <c r="C20" s="28" t="str">
        <f>Команды!C20</f>
        <v>Краснодарский край</v>
      </c>
      <c r="D20" s="7">
        <f>Команды!D20</f>
        <v>2</v>
      </c>
      <c r="E20" s="7">
        <f>Команды!E20</f>
        <v>2</v>
      </c>
      <c r="F20" s="7" t="str">
        <f>Команды!F20</f>
        <v>05.06.2022 -
12.06.2022</v>
      </c>
      <c r="G20" s="18">
        <f>H20/Судьи!$B$2</f>
        <v>0.875</v>
      </c>
      <c r="H20" s="18">
        <f t="shared" si="0"/>
        <v>3.5</v>
      </c>
      <c r="I20" s="25">
        <f t="shared" si="1"/>
        <v>4.5</v>
      </c>
      <c r="J20" s="25">
        <f t="shared" si="2"/>
        <v>0</v>
      </c>
      <c r="K20" s="25">
        <f t="shared" si="3"/>
        <v>1</v>
      </c>
      <c r="L20" s="26">
        <f>'С-1'!J20</f>
        <v>0</v>
      </c>
      <c r="M20" s="26">
        <f>'С-2'!J20</f>
        <v>1</v>
      </c>
      <c r="N20" s="26">
        <f>'С-3'!J20</f>
        <v>1</v>
      </c>
      <c r="O20" s="26">
        <f>'С-4'!J20</f>
        <v>0.5</v>
      </c>
      <c r="P20" s="26">
        <f>'С-5'!J20</f>
        <v>1</v>
      </c>
      <c r="Q20" s="26">
        <f>'С-6'!J20</f>
        <v>1</v>
      </c>
    </row>
    <row r="21" spans="1:17" s="39" customFormat="1" ht="35.1" customHeight="1">
      <c r="A21" s="28">
        <f>Команды!A21</f>
        <v>8</v>
      </c>
      <c r="B21" s="8" t="str">
        <f>Команды!B21</f>
        <v>Самойлов Ю. Л.
(ТК МГТУ им. Н.Э. Баумана)</v>
      </c>
      <c r="C21" s="28" t="str">
        <f>Команды!C21</f>
        <v>Краснодарский край, Крым</v>
      </c>
      <c r="D21" s="7">
        <f>Команды!D21</f>
        <v>2</v>
      </c>
      <c r="E21" s="7">
        <f>Команды!E21</f>
        <v>2</v>
      </c>
      <c r="F21" s="7" t="str">
        <f>Команды!F21</f>
        <v>30.04.2022 -
09.05.2022</v>
      </c>
      <c r="G21" s="18">
        <f>H21/Судьи!$B$2</f>
        <v>-1.375</v>
      </c>
      <c r="H21" s="18">
        <f t="shared" si="0"/>
        <v>-5.5</v>
      </c>
      <c r="I21" s="25">
        <f t="shared" si="1"/>
        <v>-5.5</v>
      </c>
      <c r="J21" s="25">
        <f t="shared" si="2"/>
        <v>-2</v>
      </c>
      <c r="K21" s="25">
        <f t="shared" si="3"/>
        <v>2</v>
      </c>
      <c r="L21" s="26">
        <f>'С-1'!J21</f>
        <v>-2</v>
      </c>
      <c r="M21" s="26">
        <f>'С-2'!J21</f>
        <v>-1</v>
      </c>
      <c r="N21" s="26">
        <f>'С-3'!J21</f>
        <v>2</v>
      </c>
      <c r="O21" s="26">
        <f>'С-4'!J21</f>
        <v>-1.5</v>
      </c>
      <c r="P21" s="26">
        <f>'С-5'!J21</f>
        <v>-1.5</v>
      </c>
      <c r="Q21" s="26">
        <f>'С-6'!J21</f>
        <v>-1.5</v>
      </c>
    </row>
    <row r="22" spans="1:17" s="1" customFormat="1" ht="35.1" customHeight="1">
      <c r="A22" s="28">
        <f>Команды!A22</f>
        <v>9</v>
      </c>
      <c r="B22" s="8" t="str">
        <f>Команды!B22</f>
        <v>Степичева И.В.
(ТК МГТУ им. Н.Э. Баумана)</v>
      </c>
      <c r="C22" s="28" t="str">
        <f>Команды!C22</f>
        <v>Краснодарский край, Крым</v>
      </c>
      <c r="D22" s="7">
        <f>Команды!D22</f>
        <v>2</v>
      </c>
      <c r="E22" s="7">
        <f>Команды!E22</f>
        <v>2</v>
      </c>
      <c r="F22" s="7" t="str">
        <f>Команды!F22</f>
        <v>30.04.2022 -
08.05.2022</v>
      </c>
      <c r="G22" s="18">
        <f>H22/Судьи!$B$2</f>
        <v>0.875</v>
      </c>
      <c r="H22" s="18">
        <f t="shared" si="0"/>
        <v>3.5</v>
      </c>
      <c r="I22" s="25">
        <f t="shared" si="1"/>
        <v>4.5</v>
      </c>
      <c r="J22" s="25">
        <f t="shared" si="2"/>
        <v>-1</v>
      </c>
      <c r="K22" s="25">
        <f t="shared" si="3"/>
        <v>2</v>
      </c>
      <c r="L22" s="26">
        <f>'С-1'!J22</f>
        <v>-1</v>
      </c>
      <c r="M22" s="26">
        <f>'С-2'!J22</f>
        <v>1</v>
      </c>
      <c r="N22" s="26">
        <f>'С-3'!J22</f>
        <v>2</v>
      </c>
      <c r="O22" s="26">
        <f>'С-4'!J22</f>
        <v>0.5</v>
      </c>
      <c r="P22" s="26">
        <f>'С-5'!J22</f>
        <v>1</v>
      </c>
      <c r="Q22" s="26">
        <f>'С-6'!J22</f>
        <v>1</v>
      </c>
    </row>
    <row r="23" spans="1:17" s="1" customFormat="1" ht="35.1" customHeight="1">
      <c r="A23" s="28">
        <f>Команды!A23</f>
        <v>10</v>
      </c>
      <c r="B23" s="8" t="str">
        <f>Команды!B23</f>
        <v>Устинов А.В.
(РОО ФСТ-ОТМ)</v>
      </c>
      <c r="C23" s="28" t="str">
        <f>Команды!C23</f>
        <v>Карелия</v>
      </c>
      <c r="D23" s="7">
        <f>Команды!D23</f>
        <v>2</v>
      </c>
      <c r="E23" s="7">
        <f>Команды!E23</f>
        <v>2</v>
      </c>
      <c r="F23" s="7" t="str">
        <f>Команды!F23</f>
        <v>08.07.2022 -
17.07.2022</v>
      </c>
      <c r="G23" s="18">
        <f>H23/Судьи!$B$2</f>
        <v>1</v>
      </c>
      <c r="H23" s="18">
        <f t="shared" ref="H23:H24" si="4">I23-J23-K23</f>
        <v>4</v>
      </c>
      <c r="I23" s="25">
        <f t="shared" si="1"/>
        <v>6.5</v>
      </c>
      <c r="J23" s="25">
        <f t="shared" si="2"/>
        <v>0.5</v>
      </c>
      <c r="K23" s="25">
        <f t="shared" si="3"/>
        <v>2</v>
      </c>
      <c r="L23" s="26">
        <f>'С-1'!J23</f>
        <v>0.5</v>
      </c>
      <c r="M23" s="26">
        <f>'С-2'!J23</f>
        <v>1</v>
      </c>
      <c r="N23" s="26">
        <f>'С-3'!J23</f>
        <v>2</v>
      </c>
      <c r="O23" s="26">
        <f>'С-4'!J23</f>
        <v>1</v>
      </c>
      <c r="P23" s="26">
        <f>'С-5'!J23</f>
        <v>1</v>
      </c>
      <c r="Q23" s="26">
        <f>'С-6'!J23</f>
        <v>1</v>
      </c>
    </row>
    <row r="24" spans="1:17" s="1" customFormat="1" ht="35.1" customHeight="1">
      <c r="A24" s="28">
        <f>Команды!A24</f>
        <v>11</v>
      </c>
      <c r="B24" s="8" t="str">
        <f>Команды!B24</f>
        <v>Хорунжева О.Е.
(ТК МГТУ им. Н.Э. Баумана)</v>
      </c>
      <c r="C24" s="28" t="str">
        <f>Команды!C24</f>
        <v>Поволжье</v>
      </c>
      <c r="D24" s="7">
        <f>Команды!D24</f>
        <v>2</v>
      </c>
      <c r="E24" s="7">
        <f>Команды!E24</f>
        <v>2</v>
      </c>
      <c r="F24" s="7" t="str">
        <f>Команды!F24</f>
        <v>01.05.2022 -
09.05.2022</v>
      </c>
      <c r="G24" s="18">
        <f>H24/Судьи!$B$2</f>
        <v>1</v>
      </c>
      <c r="H24" s="18">
        <f t="shared" si="4"/>
        <v>4</v>
      </c>
      <c r="I24" s="25">
        <f t="shared" si="1"/>
        <v>6.5</v>
      </c>
      <c r="J24" s="25">
        <f t="shared" si="2"/>
        <v>0.5</v>
      </c>
      <c r="K24" s="25">
        <f t="shared" si="3"/>
        <v>2</v>
      </c>
      <c r="L24" s="26">
        <f>'С-1'!J24</f>
        <v>1</v>
      </c>
      <c r="M24" s="26">
        <f>'С-2'!J24</f>
        <v>1</v>
      </c>
      <c r="N24" s="26">
        <f>'С-3'!J24</f>
        <v>2</v>
      </c>
      <c r="O24" s="26">
        <f>'С-4'!J24</f>
        <v>1</v>
      </c>
      <c r="P24" s="26">
        <f>'С-5'!J24</f>
        <v>0.5</v>
      </c>
      <c r="Q24" s="26">
        <f>'С-6'!J24</f>
        <v>1</v>
      </c>
    </row>
    <row r="25" spans="1:17" s="1" customFormat="1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</row>
    <row r="26" spans="1:17" s="1" customFormat="1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</row>
    <row r="27" spans="1:17" s="1" customFormat="1" ht="18">
      <c r="A27"/>
      <c r="B27" s="3" t="s">
        <v>9</v>
      </c>
      <c r="C27" s="5" t="str">
        <f>Судьи!C5</f>
        <v>Емельянов С.А. (г. Москва, СС2К)</v>
      </c>
      <c r="D27"/>
      <c r="E27"/>
      <c r="F27"/>
      <c r="G27"/>
      <c r="H27"/>
      <c r="I27"/>
      <c r="J27"/>
      <c r="K27"/>
      <c r="L27"/>
      <c r="M27"/>
      <c r="N27"/>
      <c r="O27"/>
      <c r="P27"/>
      <c r="Q27"/>
    </row>
    <row r="28" spans="1:17" s="1" customFormat="1" ht="15.75">
      <c r="A28"/>
      <c r="B28"/>
      <c r="C28" s="5" t="str">
        <f>Судьи!C6</f>
        <v>Картузов С.А. (г. Москва, СС3К)</v>
      </c>
      <c r="D28"/>
      <c r="E28"/>
      <c r="F28"/>
      <c r="G28"/>
      <c r="H28"/>
      <c r="I28"/>
      <c r="J28"/>
      <c r="K28"/>
      <c r="L28"/>
      <c r="M28"/>
      <c r="N28"/>
      <c r="O28"/>
      <c r="P28"/>
      <c r="Q28"/>
    </row>
    <row r="29" spans="1:17" s="1" customFormat="1" ht="15.75">
      <c r="A29"/>
      <c r="B29"/>
      <c r="C29" s="5" t="str">
        <f>Судьи!C7</f>
        <v>Комаров Н.А. (Волгоградская обл., СС3К)</v>
      </c>
      <c r="D29"/>
      <c r="E29"/>
      <c r="F29"/>
      <c r="G29"/>
      <c r="H29"/>
      <c r="I29"/>
      <c r="J29"/>
      <c r="K29"/>
      <c r="L29"/>
      <c r="M29"/>
      <c r="N29"/>
      <c r="O29"/>
      <c r="P29"/>
      <c r="Q29"/>
    </row>
    <row r="30" spans="1:17" s="1" customFormat="1" ht="15.75">
      <c r="A30"/>
      <c r="B30"/>
      <c r="C30" s="5" t="str">
        <f>Судьи!C8</f>
        <v>Потапенко А.М. (г. Москва, СС2К)</v>
      </c>
      <c r="D30"/>
      <c r="E30"/>
      <c r="F30"/>
      <c r="G30"/>
      <c r="H30"/>
      <c r="I30"/>
      <c r="J30"/>
      <c r="K30"/>
      <c r="L30"/>
      <c r="M30"/>
      <c r="N30"/>
      <c r="O30"/>
      <c r="P30"/>
      <c r="Q30"/>
    </row>
    <row r="31" spans="1:17" s="1" customFormat="1" ht="15.75">
      <c r="A31"/>
      <c r="B31"/>
      <c r="C31" s="5" t="str">
        <f>Судьи!C9</f>
        <v>Романов Д.А. (Московская обл., ССВК)</v>
      </c>
      <c r="D31"/>
      <c r="E31"/>
      <c r="F31"/>
      <c r="G31"/>
      <c r="H31"/>
      <c r="I31"/>
      <c r="J31"/>
      <c r="K31"/>
      <c r="L31"/>
      <c r="M31"/>
      <c r="N31"/>
      <c r="O31"/>
      <c r="P31"/>
      <c r="Q31"/>
    </row>
    <row r="32" spans="1:17" s="1" customFormat="1" ht="15.75">
      <c r="A32"/>
      <c r="B32"/>
      <c r="C32" s="5" t="str">
        <f>Судьи!C10</f>
        <v>Фефелов А.В. (г. Москва, СС2К)</v>
      </c>
      <c r="D32"/>
      <c r="E32"/>
      <c r="F32"/>
      <c r="G32"/>
      <c r="H32"/>
      <c r="I32"/>
      <c r="J32"/>
      <c r="K32"/>
      <c r="L32"/>
      <c r="M32"/>
      <c r="N32"/>
      <c r="O32"/>
      <c r="P32"/>
      <c r="Q32"/>
    </row>
    <row r="33" spans="1:17" s="1" customFormat="1" ht="15.75">
      <c r="A33"/>
      <c r="B33"/>
      <c r="C33" s="5"/>
      <c r="D33"/>
      <c r="E33"/>
      <c r="F33"/>
      <c r="G33"/>
      <c r="H33"/>
      <c r="I33"/>
      <c r="J33"/>
      <c r="K33"/>
      <c r="L33"/>
      <c r="M33"/>
      <c r="N33"/>
      <c r="O33"/>
      <c r="P33"/>
      <c r="Q33"/>
    </row>
    <row r="34" spans="1:17" s="1" customFormat="1" ht="15.75">
      <c r="A34"/>
      <c r="B34"/>
      <c r="C34" s="5"/>
      <c r="D34"/>
      <c r="E34"/>
      <c r="F34"/>
      <c r="G34"/>
      <c r="H34"/>
      <c r="I34"/>
      <c r="J34"/>
      <c r="K34"/>
      <c r="L34"/>
      <c r="M34"/>
      <c r="N34"/>
      <c r="O34"/>
      <c r="P34"/>
      <c r="Q34"/>
    </row>
    <row r="35" spans="1:17" s="1" customFormat="1" ht="18">
      <c r="A35"/>
      <c r="B35" s="3" t="s">
        <v>33</v>
      </c>
      <c r="C35" s="5" t="str">
        <f>Судьи!B13</f>
        <v>Романов Д.А. (Московская обл., ССВК)</v>
      </c>
      <c r="D35"/>
      <c r="E35"/>
      <c r="F35"/>
      <c r="G35"/>
      <c r="H35"/>
      <c r="I35"/>
      <c r="J35"/>
      <c r="K35"/>
      <c r="L35"/>
      <c r="M35"/>
      <c r="N35"/>
      <c r="O35"/>
      <c r="P35"/>
      <c r="Q35"/>
    </row>
    <row r="36" spans="1:17" s="1" customFormat="1" ht="18">
      <c r="A36"/>
      <c r="B36" s="3" t="s">
        <v>34</v>
      </c>
      <c r="C36" s="5" t="str">
        <f>Судьи!B14</f>
        <v>Фефелов А.В. (г. Москва, СС2К)</v>
      </c>
      <c r="D36"/>
      <c r="E36"/>
      <c r="F36"/>
      <c r="G36"/>
      <c r="H36"/>
      <c r="I36"/>
      <c r="J36"/>
      <c r="K36"/>
      <c r="L36"/>
      <c r="M36"/>
      <c r="N36"/>
      <c r="O36"/>
      <c r="P36"/>
      <c r="Q36"/>
    </row>
    <row r="37" spans="1:17" s="1" customFormat="1" ht="18">
      <c r="A37"/>
      <c r="B37" s="3" t="s">
        <v>37</v>
      </c>
      <c r="C37" s="5" t="str">
        <f>Судьи!B15</f>
        <v>Кодыш В.Э. (г. Москва, СС1К)</v>
      </c>
      <c r="D37"/>
      <c r="E37"/>
      <c r="F37"/>
      <c r="G37"/>
      <c r="H37"/>
      <c r="I37"/>
      <c r="J37"/>
      <c r="K37"/>
      <c r="L37"/>
      <c r="M37"/>
      <c r="N37"/>
      <c r="O37"/>
      <c r="P37"/>
      <c r="Q37"/>
    </row>
  </sheetData>
  <mergeCells count="33">
    <mergeCell ref="A1:B4"/>
    <mergeCell ref="C1:F4"/>
    <mergeCell ref="A5:B5"/>
    <mergeCell ref="C5:F5"/>
    <mergeCell ref="A6:B6"/>
    <mergeCell ref="C6:F6"/>
    <mergeCell ref="A7:B7"/>
    <mergeCell ref="C7:F7"/>
    <mergeCell ref="G7:K7"/>
    <mergeCell ref="L7:O7"/>
    <mergeCell ref="A8:B8"/>
    <mergeCell ref="C8:F8"/>
    <mergeCell ref="G8:K8"/>
    <mergeCell ref="A9:F9"/>
    <mergeCell ref="A10:A13"/>
    <mergeCell ref="B10:B13"/>
    <mergeCell ref="C10:C13"/>
    <mergeCell ref="D10:E10"/>
    <mergeCell ref="F10:F13"/>
    <mergeCell ref="G10:Q11"/>
    <mergeCell ref="D11:D13"/>
    <mergeCell ref="E11:E13"/>
    <mergeCell ref="G12:G13"/>
    <mergeCell ref="H12:H13"/>
    <mergeCell ref="I12:I13"/>
    <mergeCell ref="J12:J13"/>
    <mergeCell ref="K12:K13"/>
    <mergeCell ref="L12:L13"/>
    <mergeCell ref="M12:M13"/>
    <mergeCell ref="N12:N13"/>
    <mergeCell ref="O12:O13"/>
    <mergeCell ref="P12:P13"/>
    <mergeCell ref="Q12:Q13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Q37"/>
  <sheetViews>
    <sheetView topLeftCell="A7" zoomScale="50" zoomScaleNormal="50" workbookViewId="0">
      <selection activeCell="P17" sqref="P17"/>
    </sheetView>
  </sheetViews>
  <sheetFormatPr defaultRowHeight="12.75"/>
  <cols>
    <col min="1" max="1" width="5.7109375" customWidth="1"/>
    <col min="2" max="2" width="40.7109375" customWidth="1"/>
    <col min="3" max="3" width="35.7109375" customWidth="1"/>
    <col min="4" max="5" width="12.7109375" customWidth="1"/>
    <col min="6" max="6" width="30.7109375" customWidth="1"/>
    <col min="7" max="11" width="15.7109375" customWidth="1"/>
    <col min="12" max="17" width="18.7109375" customWidth="1"/>
  </cols>
  <sheetData>
    <row r="1" spans="1:17" s="1" customFormat="1" ht="20.100000000000001" customHeight="1">
      <c r="A1" s="74" t="s">
        <v>0</v>
      </c>
      <c r="B1" s="74"/>
      <c r="C1" s="107" t="str">
        <f>Команды!C1</f>
        <v>Департамент спорта города Москвы
Федерация спортивного туризма - объединение туристов Москвы</v>
      </c>
      <c r="D1" s="107"/>
      <c r="E1" s="94"/>
      <c r="F1" s="94"/>
      <c r="G1" s="15"/>
      <c r="H1" s="15"/>
      <c r="I1" s="15"/>
      <c r="J1" s="15"/>
      <c r="K1" s="15"/>
      <c r="L1" s="6"/>
      <c r="M1" s="6"/>
      <c r="N1" s="6"/>
      <c r="O1" s="6"/>
      <c r="P1" s="6"/>
      <c r="Q1" s="16"/>
    </row>
    <row r="2" spans="1:17" s="1" customFormat="1" ht="20.100000000000001" customHeight="1">
      <c r="A2" s="74"/>
      <c r="B2" s="74"/>
      <c r="C2" s="94"/>
      <c r="D2" s="94"/>
      <c r="E2" s="94"/>
      <c r="F2" s="94"/>
      <c r="G2" s="11"/>
      <c r="H2" s="11"/>
      <c r="I2" s="11"/>
      <c r="J2" s="11"/>
      <c r="K2" s="11"/>
      <c r="Q2" s="12"/>
    </row>
    <row r="3" spans="1:17" s="1" customFormat="1" ht="20.100000000000001" customHeight="1">
      <c r="A3" s="74"/>
      <c r="B3" s="74"/>
      <c r="C3" s="94"/>
      <c r="D3" s="94"/>
      <c r="E3" s="94"/>
      <c r="F3" s="94"/>
      <c r="G3" s="11"/>
      <c r="H3" s="11"/>
      <c r="I3" s="11"/>
      <c r="J3" s="11"/>
      <c r="K3" s="11"/>
      <c r="Q3" s="12"/>
    </row>
    <row r="4" spans="1:17" s="1" customFormat="1" ht="20.100000000000001" customHeight="1">
      <c r="A4" s="74"/>
      <c r="B4" s="74"/>
      <c r="C4" s="94"/>
      <c r="D4" s="94"/>
      <c r="E4" s="94"/>
      <c r="F4" s="94"/>
      <c r="G4" s="11"/>
      <c r="H4" s="11"/>
      <c r="I4" s="11"/>
      <c r="J4" s="11"/>
      <c r="K4" s="11"/>
      <c r="Q4" s="12"/>
    </row>
    <row r="5" spans="1:17" s="1" customFormat="1" ht="20.100000000000001" customHeight="1">
      <c r="A5" s="77" t="str">
        <f>Команды!A5</f>
        <v>Статус соревнований</v>
      </c>
      <c r="B5" s="77"/>
      <c r="C5" s="77" t="str">
        <f>Команды!C5</f>
        <v>Кубок Москвы</v>
      </c>
      <c r="D5" s="77"/>
      <c r="E5" s="77"/>
      <c r="F5" s="77"/>
      <c r="G5" s="13"/>
      <c r="H5" s="13"/>
      <c r="I5" s="13"/>
      <c r="J5" s="13"/>
      <c r="K5" s="13"/>
      <c r="Q5" s="12"/>
    </row>
    <row r="6" spans="1:17" s="1" customFormat="1" ht="20.100000000000001" customHeight="1">
      <c r="A6" s="77" t="str">
        <f>Команды!A6</f>
        <v>Спортивная дисциплина</v>
      </c>
      <c r="B6" s="77"/>
      <c r="C6" s="96" t="str">
        <f>Команды!C6</f>
        <v>Маршрут - на средствах передвижения (1-6 категория), 0840061811Я</v>
      </c>
      <c r="D6" s="96"/>
      <c r="E6" s="96"/>
      <c r="F6" s="96"/>
      <c r="G6" s="14"/>
      <c r="H6" s="14"/>
      <c r="I6" s="14"/>
      <c r="J6" s="14"/>
      <c r="K6" s="14"/>
      <c r="Q6" s="12"/>
    </row>
    <row r="7" spans="1:17" s="1" customFormat="1" ht="20.100000000000001" customHeight="1">
      <c r="A7" s="77" t="str">
        <f>Команды!A7</f>
        <v>Вид программы</v>
      </c>
      <c r="B7" s="77"/>
      <c r="C7" s="126" t="str">
        <f>Команды!C7</f>
        <v>Спортивные  маршруты  2 к.с.; средство передвижение - велосипед; 
мужчины, женщины</v>
      </c>
      <c r="D7" s="127"/>
      <c r="E7" s="127"/>
      <c r="F7" s="128"/>
      <c r="G7" s="87" t="str">
        <f>Команды!G7</f>
        <v>20 февраля 2023</v>
      </c>
      <c r="H7" s="97"/>
      <c r="I7" s="97"/>
      <c r="J7" s="97"/>
      <c r="K7" s="97"/>
      <c r="L7" s="167" t="str">
        <f>Команды!L7</f>
        <v xml:space="preserve"> г. Москва</v>
      </c>
      <c r="M7" s="168"/>
      <c r="N7" s="168"/>
      <c r="O7" s="168"/>
      <c r="Q7" s="12"/>
    </row>
    <row r="8" spans="1:17" s="1" customFormat="1" ht="20.100000000000001" customHeight="1">
      <c r="A8" s="77" t="str">
        <f>Команды!A8</f>
        <v>ПОКАЗАТЕЛЬ</v>
      </c>
      <c r="B8" s="77"/>
      <c r="C8" s="77" t="s">
        <v>4</v>
      </c>
      <c r="D8" s="77"/>
      <c r="E8" s="77"/>
      <c r="F8" s="77"/>
      <c r="G8" s="87" t="str">
        <f>Команды!G8</f>
        <v>№ СМ в ЕКП 53470</v>
      </c>
      <c r="H8" s="91"/>
      <c r="I8" s="91"/>
      <c r="J8" s="91"/>
      <c r="K8" s="91"/>
    </row>
    <row r="9" spans="1:17" s="29" customFormat="1" ht="30" customHeight="1">
      <c r="A9" s="103" t="s">
        <v>69</v>
      </c>
      <c r="B9" s="104"/>
      <c r="C9" s="104"/>
      <c r="D9" s="104"/>
      <c r="E9" s="104"/>
      <c r="F9" s="105"/>
      <c r="G9" s="33"/>
      <c r="H9" s="33"/>
      <c r="I9" s="33"/>
      <c r="J9" s="33"/>
      <c r="K9" s="33"/>
    </row>
    <row r="10" spans="1:17" s="1" customFormat="1" ht="20.100000000000001" customHeight="1">
      <c r="A10" s="106" t="str">
        <f>Команды!A10</f>
        <v>№</v>
      </c>
      <c r="B10" s="106" t="str">
        <f>Команды!B10</f>
        <v xml:space="preserve">Ф.И.О. руководителя группы
(Организация) </v>
      </c>
      <c r="C10" s="106" t="str">
        <f>Команды!C10</f>
        <v>Регион маршрута</v>
      </c>
      <c r="D10" s="80" t="str">
        <f>Команды!D10</f>
        <v xml:space="preserve">КС </v>
      </c>
      <c r="E10" s="80"/>
      <c r="F10" s="80" t="str">
        <f>Команды!F10</f>
        <v>Сроки</v>
      </c>
      <c r="G10" s="80" t="s">
        <v>70</v>
      </c>
      <c r="H10" s="80"/>
      <c r="I10" s="80"/>
      <c r="J10" s="80"/>
      <c r="K10" s="80"/>
      <c r="L10" s="80"/>
      <c r="M10" s="80"/>
      <c r="N10" s="80"/>
      <c r="O10" s="80"/>
      <c r="P10" s="80"/>
      <c r="Q10" s="80"/>
    </row>
    <row r="11" spans="1:17" s="38" customFormat="1" ht="20.100000000000001" customHeight="1">
      <c r="A11" s="106"/>
      <c r="B11" s="106"/>
      <c r="C11" s="106"/>
      <c r="D11" s="81" t="str">
        <f>Команды!D11</f>
        <v>заявлено</v>
      </c>
      <c r="E11" s="81" t="str">
        <f>Команды!E11</f>
        <v>пройдено</v>
      </c>
      <c r="F11" s="80"/>
      <c r="G11" s="80"/>
      <c r="H11" s="80"/>
      <c r="I11" s="80"/>
      <c r="J11" s="80"/>
      <c r="K11" s="80"/>
      <c r="L11" s="80"/>
      <c r="M11" s="80"/>
      <c r="N11" s="80"/>
      <c r="O11" s="80"/>
      <c r="P11" s="80"/>
      <c r="Q11" s="80"/>
    </row>
    <row r="12" spans="1:17" s="38" customFormat="1" ht="20.100000000000001" customHeight="1">
      <c r="A12" s="106"/>
      <c r="B12" s="106"/>
      <c r="C12" s="106"/>
      <c r="D12" s="81"/>
      <c r="E12" s="81"/>
      <c r="F12" s="80"/>
      <c r="G12" s="80" t="s">
        <v>31</v>
      </c>
      <c r="H12" s="171" t="s">
        <v>60</v>
      </c>
      <c r="I12" s="80" t="s">
        <v>7</v>
      </c>
      <c r="J12" s="80" t="s">
        <v>28</v>
      </c>
      <c r="K12" s="80" t="s">
        <v>29</v>
      </c>
      <c r="L12" s="80" t="str">
        <f>Судьи!B5</f>
        <v>Емельянов С.А.</v>
      </c>
      <c r="M12" s="80" t="str">
        <f>Судьи!B6</f>
        <v>Картузов С.А.</v>
      </c>
      <c r="N12" s="80" t="str">
        <f>Судьи!B7</f>
        <v>Комаров Н.А.</v>
      </c>
      <c r="O12" s="80" t="str">
        <f>Судьи!B8</f>
        <v>Потапенко А.М.</v>
      </c>
      <c r="P12" s="80" t="str">
        <f>Судьи!B9</f>
        <v>Романов Д.А.</v>
      </c>
      <c r="Q12" s="80" t="str">
        <f>Судьи!B10</f>
        <v>Фефелов А.В.</v>
      </c>
    </row>
    <row r="13" spans="1:17" s="39" customFormat="1" ht="20.100000000000001" customHeight="1">
      <c r="A13" s="106"/>
      <c r="B13" s="106"/>
      <c r="C13" s="106"/>
      <c r="D13" s="81"/>
      <c r="E13" s="81"/>
      <c r="F13" s="80"/>
      <c r="G13" s="80"/>
      <c r="H13" s="109"/>
      <c r="I13" s="80"/>
      <c r="J13" s="80"/>
      <c r="K13" s="80"/>
      <c r="L13" s="80"/>
      <c r="M13" s="80"/>
      <c r="N13" s="80"/>
      <c r="O13" s="80"/>
      <c r="P13" s="80"/>
      <c r="Q13" s="80"/>
    </row>
    <row r="14" spans="1:17" s="1" customFormat="1" ht="35.1" customHeight="1">
      <c r="A14" s="28">
        <f>Команды!A14</f>
        <v>1</v>
      </c>
      <c r="B14" s="8" t="str">
        <f>Команды!B14</f>
        <v>Архипов А.Ю.
(ТК МГТУ им. Н.Э. Баумана)</v>
      </c>
      <c r="C14" s="28" t="str">
        <f>Команды!C14</f>
        <v>Кавказ</v>
      </c>
      <c r="D14" s="7">
        <f>Команды!D14</f>
        <v>2</v>
      </c>
      <c r="E14" s="7">
        <f>Команды!E14</f>
        <v>2</v>
      </c>
      <c r="F14" s="7" t="str">
        <f>Команды!F14</f>
        <v>07.06.2022 -
15.06.2022</v>
      </c>
      <c r="G14" s="18">
        <f>H14/Судьи!$B$2</f>
        <v>0.75</v>
      </c>
      <c r="H14" s="18">
        <f t="shared" ref="H14:H22" si="0">I14-J14-K14</f>
        <v>3</v>
      </c>
      <c r="I14" s="25">
        <f t="shared" ref="I14:I24" si="1">SUM(L14:Q14)</f>
        <v>4.55</v>
      </c>
      <c r="J14" s="25">
        <f t="shared" ref="J14:J24" si="2">MIN(L14:Q14)</f>
        <v>0.05</v>
      </c>
      <c r="K14" s="25">
        <f t="shared" ref="K14:K24" si="3">MAX(L14:Q14)</f>
        <v>1.5</v>
      </c>
      <c r="L14" s="26">
        <f>'С-1'!K14</f>
        <v>0.5</v>
      </c>
      <c r="M14" s="26">
        <f>'С-2'!K14</f>
        <v>0.05</v>
      </c>
      <c r="N14" s="26">
        <f>'С-3'!K14</f>
        <v>1</v>
      </c>
      <c r="O14" s="26">
        <f>'С-4'!K14</f>
        <v>1.5</v>
      </c>
      <c r="P14" s="26">
        <f>'С-5'!K14</f>
        <v>1</v>
      </c>
      <c r="Q14" s="26">
        <f>'С-6'!K14</f>
        <v>0.5</v>
      </c>
    </row>
    <row r="15" spans="1:17" s="1" customFormat="1" ht="35.1" customHeight="1">
      <c r="A15" s="28">
        <f>Команды!A15</f>
        <v>2</v>
      </c>
      <c r="B15" s="8" t="str">
        <f>Команды!B15</f>
        <v>Бояров Г.К.
(РОО МКВ)</v>
      </c>
      <c r="C15" s="28" t="str">
        <f>Команды!C15</f>
        <v>Краснодарский край</v>
      </c>
      <c r="D15" s="7">
        <f>Команды!D15</f>
        <v>2</v>
      </c>
      <c r="E15" s="7">
        <f>Команды!E15</f>
        <v>2</v>
      </c>
      <c r="F15" s="7" t="str">
        <f>Команды!F15</f>
        <v>05.06.2022 -
12.06.2022</v>
      </c>
      <c r="G15" s="18">
        <f>H15/Судьи!$B$2</f>
        <v>0</v>
      </c>
      <c r="H15" s="18">
        <f t="shared" si="0"/>
        <v>0</v>
      </c>
      <c r="I15" s="25">
        <f t="shared" si="1"/>
        <v>-0.5</v>
      </c>
      <c r="J15" s="25">
        <f t="shared" si="2"/>
        <v>-1.5</v>
      </c>
      <c r="K15" s="25">
        <f t="shared" si="3"/>
        <v>1</v>
      </c>
      <c r="L15" s="26">
        <f>'С-1'!K15</f>
        <v>-1</v>
      </c>
      <c r="M15" s="26">
        <f>'С-2'!K15</f>
        <v>0.5</v>
      </c>
      <c r="N15" s="26">
        <f>'С-3'!K15</f>
        <v>1</v>
      </c>
      <c r="O15" s="26">
        <f>'С-4'!K15</f>
        <v>1</v>
      </c>
      <c r="P15" s="26">
        <f>'С-5'!K15</f>
        <v>-0.5</v>
      </c>
      <c r="Q15" s="26">
        <f>'С-6'!K15</f>
        <v>-1.5</v>
      </c>
    </row>
    <row r="16" spans="1:17" s="1" customFormat="1" ht="35.1" customHeight="1">
      <c r="A16" s="28">
        <f>Команды!A16</f>
        <v>3</v>
      </c>
      <c r="B16" s="8" t="str">
        <f>Команды!B16</f>
        <v>Журавлёв А.В.
(РОО МКВ)</v>
      </c>
      <c r="C16" s="28" t="str">
        <f>Команды!C16</f>
        <v>Поволжье</v>
      </c>
      <c r="D16" s="7">
        <f>Команды!D16</f>
        <v>2</v>
      </c>
      <c r="E16" s="7">
        <f>Команды!E16</f>
        <v>2</v>
      </c>
      <c r="F16" s="7" t="str">
        <f>Команды!F16</f>
        <v>01.10.2022 -
09.10.2022</v>
      </c>
      <c r="G16" s="18">
        <f>H16/Судьи!$B$2</f>
        <v>1</v>
      </c>
      <c r="H16" s="18">
        <f t="shared" si="0"/>
        <v>4</v>
      </c>
      <c r="I16" s="25">
        <f t="shared" si="1"/>
        <v>6</v>
      </c>
      <c r="J16" s="25">
        <f t="shared" si="2"/>
        <v>0.5</v>
      </c>
      <c r="K16" s="25">
        <f t="shared" si="3"/>
        <v>1.5</v>
      </c>
      <c r="L16" s="26">
        <f>'С-1'!K16</f>
        <v>0.5</v>
      </c>
      <c r="M16" s="26">
        <f>'С-2'!K16</f>
        <v>1</v>
      </c>
      <c r="N16" s="26">
        <f>'С-3'!K16</f>
        <v>1</v>
      </c>
      <c r="O16" s="26">
        <f>'С-4'!K16</f>
        <v>1.5</v>
      </c>
      <c r="P16" s="26">
        <f>'С-5'!K16</f>
        <v>1.5</v>
      </c>
      <c r="Q16" s="26">
        <f>'С-6'!K16</f>
        <v>0.5</v>
      </c>
    </row>
    <row r="17" spans="1:17" s="39" customFormat="1" ht="35.1" customHeight="1">
      <c r="A17" s="28">
        <f>Команды!A17</f>
        <v>4</v>
      </c>
      <c r="B17" s="8" t="str">
        <f>Команды!B17</f>
        <v>Климова Г.Ю.
(РОО МКВ)</v>
      </c>
      <c r="C17" s="28" t="str">
        <f>Команды!C17</f>
        <v xml:space="preserve">Крым </v>
      </c>
      <c r="D17" s="7">
        <f>Команды!D17</f>
        <v>2</v>
      </c>
      <c r="E17" s="7">
        <f>Команды!E17</f>
        <v>2</v>
      </c>
      <c r="F17" s="7" t="str">
        <f>Команды!F17</f>
        <v>04.06.2022 -
11.06.2022</v>
      </c>
      <c r="G17" s="18">
        <f>H17/Судьи!$B$2</f>
        <v>0.5</v>
      </c>
      <c r="H17" s="18">
        <f t="shared" si="0"/>
        <v>2</v>
      </c>
      <c r="I17" s="25">
        <f t="shared" si="1"/>
        <v>2.5</v>
      </c>
      <c r="J17" s="25">
        <f t="shared" si="2"/>
        <v>-0.5</v>
      </c>
      <c r="K17" s="25">
        <f t="shared" si="3"/>
        <v>1</v>
      </c>
      <c r="L17" s="26">
        <f>'С-1'!K17</f>
        <v>0.5</v>
      </c>
      <c r="M17" s="26">
        <f>'С-2'!K17</f>
        <v>1</v>
      </c>
      <c r="N17" s="26">
        <f>'С-3'!K17</f>
        <v>1</v>
      </c>
      <c r="O17" s="26">
        <f>'С-4'!K17</f>
        <v>-0.5</v>
      </c>
      <c r="P17" s="26">
        <f>'С-5'!K17</f>
        <v>0</v>
      </c>
      <c r="Q17" s="26">
        <f>'С-6'!K17</f>
        <v>0.5</v>
      </c>
    </row>
    <row r="18" spans="1:17" s="39" customFormat="1" ht="35.1" customHeight="1">
      <c r="A18" s="28">
        <f>Команды!A18</f>
        <v>5</v>
      </c>
      <c r="B18" s="8" t="str">
        <f>Команды!B18</f>
        <v>Корнеев Д.А.
(РОО МКВ)</v>
      </c>
      <c r="C18" s="28" t="str">
        <f>Команды!C18</f>
        <v>Краснодарский край</v>
      </c>
      <c r="D18" s="7">
        <f>Команды!D18</f>
        <v>2</v>
      </c>
      <c r="E18" s="7">
        <f>Команды!E18</f>
        <v>2</v>
      </c>
      <c r="F18" s="7" t="str">
        <f>Команды!F18</f>
        <v>05.06.2022 -
12.06.2022</v>
      </c>
      <c r="G18" s="18">
        <f>H18/Судьи!$B$2</f>
        <v>0.875</v>
      </c>
      <c r="H18" s="18">
        <f t="shared" si="0"/>
        <v>3.5</v>
      </c>
      <c r="I18" s="25">
        <f t="shared" si="1"/>
        <v>4.5</v>
      </c>
      <c r="J18" s="25">
        <f t="shared" si="2"/>
        <v>-1</v>
      </c>
      <c r="K18" s="25">
        <f t="shared" si="3"/>
        <v>2</v>
      </c>
      <c r="L18" s="26">
        <f>'С-1'!K18</f>
        <v>0.5</v>
      </c>
      <c r="M18" s="26">
        <f>'С-2'!K18</f>
        <v>1</v>
      </c>
      <c r="N18" s="26">
        <f>'С-3'!K18</f>
        <v>2</v>
      </c>
      <c r="O18" s="26">
        <f>'С-4'!K18</f>
        <v>1.5</v>
      </c>
      <c r="P18" s="26">
        <f>'С-5'!K18</f>
        <v>0.5</v>
      </c>
      <c r="Q18" s="26">
        <f>'С-6'!K18</f>
        <v>-1</v>
      </c>
    </row>
    <row r="19" spans="1:17" s="39" customFormat="1" ht="35.1" customHeight="1">
      <c r="A19" s="28">
        <f>Команды!A19</f>
        <v>6</v>
      </c>
      <c r="B19" s="8" t="str">
        <f>Команды!B19</f>
        <v>Крюкова Т.А.
(РОО МКВ)</v>
      </c>
      <c r="C19" s="28" t="str">
        <f>Команды!C19</f>
        <v>Поволжье</v>
      </c>
      <c r="D19" s="7">
        <f>Команды!D19</f>
        <v>2</v>
      </c>
      <c r="E19" s="7">
        <f>Команды!E19</f>
        <v>2</v>
      </c>
      <c r="F19" s="7" t="str">
        <f>Команды!F19</f>
        <v>02.05.2022 -
09.05.2022</v>
      </c>
      <c r="G19" s="18">
        <f>H19/Судьи!$B$2</f>
        <v>0.875</v>
      </c>
      <c r="H19" s="18">
        <f t="shared" si="0"/>
        <v>3.5</v>
      </c>
      <c r="I19" s="25">
        <f t="shared" si="1"/>
        <v>5.5</v>
      </c>
      <c r="J19" s="25">
        <f t="shared" si="2"/>
        <v>0</v>
      </c>
      <c r="K19" s="25">
        <f t="shared" si="3"/>
        <v>2</v>
      </c>
      <c r="L19" s="26">
        <f>'С-1'!K19</f>
        <v>0.5</v>
      </c>
      <c r="M19" s="26">
        <f>'С-2'!K19</f>
        <v>1</v>
      </c>
      <c r="N19" s="26">
        <f>'С-3'!K19</f>
        <v>2</v>
      </c>
      <c r="O19" s="26">
        <f>'С-4'!K19</f>
        <v>1</v>
      </c>
      <c r="P19" s="26">
        <f>'С-5'!K19</f>
        <v>1</v>
      </c>
      <c r="Q19" s="26">
        <f>'С-6'!K19</f>
        <v>0</v>
      </c>
    </row>
    <row r="20" spans="1:17" s="39" customFormat="1" ht="35.1" customHeight="1">
      <c r="A20" s="28">
        <f>Команды!A20</f>
        <v>7</v>
      </c>
      <c r="B20" s="8" t="str">
        <f>Команды!B20</f>
        <v>Петров М.И.
(РОО МКВ)</v>
      </c>
      <c r="C20" s="28" t="str">
        <f>Команды!C20</f>
        <v>Краснодарский край</v>
      </c>
      <c r="D20" s="7">
        <f>Команды!D20</f>
        <v>2</v>
      </c>
      <c r="E20" s="7">
        <f>Команды!E20</f>
        <v>2</v>
      </c>
      <c r="F20" s="7" t="str">
        <f>Команды!F20</f>
        <v>05.06.2022 -
12.06.2022</v>
      </c>
      <c r="G20" s="18">
        <f>H20/Судьи!$B$2</f>
        <v>0.75</v>
      </c>
      <c r="H20" s="18">
        <f t="shared" si="0"/>
        <v>3</v>
      </c>
      <c r="I20" s="25">
        <f t="shared" si="1"/>
        <v>4</v>
      </c>
      <c r="J20" s="25">
        <f t="shared" si="2"/>
        <v>0</v>
      </c>
      <c r="K20" s="25">
        <f t="shared" si="3"/>
        <v>1</v>
      </c>
      <c r="L20" s="26">
        <f>'С-1'!K20</f>
        <v>0.5</v>
      </c>
      <c r="M20" s="26">
        <f>'С-2'!K20</f>
        <v>1</v>
      </c>
      <c r="N20" s="26">
        <f>'С-3'!K20</f>
        <v>1</v>
      </c>
      <c r="O20" s="26">
        <f>'С-4'!K20</f>
        <v>1</v>
      </c>
      <c r="P20" s="26">
        <f>'С-5'!K20</f>
        <v>0</v>
      </c>
      <c r="Q20" s="26">
        <f>'С-6'!K20</f>
        <v>0.5</v>
      </c>
    </row>
    <row r="21" spans="1:17" s="39" customFormat="1" ht="35.1" customHeight="1">
      <c r="A21" s="28">
        <f>Команды!A21</f>
        <v>8</v>
      </c>
      <c r="B21" s="8" t="str">
        <f>Команды!B21</f>
        <v>Самойлов Ю. Л.
(ТК МГТУ им. Н.Э. Баумана)</v>
      </c>
      <c r="C21" s="28" t="str">
        <f>Команды!C21</f>
        <v>Краснодарский край, Крым</v>
      </c>
      <c r="D21" s="7">
        <f>Команды!D21</f>
        <v>2</v>
      </c>
      <c r="E21" s="7">
        <f>Команды!E21</f>
        <v>2</v>
      </c>
      <c r="F21" s="7" t="str">
        <f>Команды!F21</f>
        <v>30.04.2022 -
09.05.2022</v>
      </c>
      <c r="G21" s="18">
        <f>H21/Судьи!$B$2</f>
        <v>-0.625</v>
      </c>
      <c r="H21" s="18">
        <f t="shared" si="0"/>
        <v>-2.5</v>
      </c>
      <c r="I21" s="25">
        <f t="shared" si="1"/>
        <v>-3</v>
      </c>
      <c r="J21" s="25">
        <f t="shared" si="2"/>
        <v>-2.5</v>
      </c>
      <c r="K21" s="25">
        <f t="shared" si="3"/>
        <v>2</v>
      </c>
      <c r="L21" s="26">
        <f>'С-1'!K21</f>
        <v>0</v>
      </c>
      <c r="M21" s="26">
        <f>'С-2'!K21</f>
        <v>-0.5</v>
      </c>
      <c r="N21" s="26">
        <f>'С-3'!K21</f>
        <v>2</v>
      </c>
      <c r="O21" s="26">
        <f>'С-4'!K21</f>
        <v>-1</v>
      </c>
      <c r="P21" s="26">
        <f>'С-5'!K21</f>
        <v>-1</v>
      </c>
      <c r="Q21" s="26">
        <f>'С-6'!K21</f>
        <v>-2.5</v>
      </c>
    </row>
    <row r="22" spans="1:17" s="1" customFormat="1" ht="35.1" customHeight="1">
      <c r="A22" s="28">
        <f>Команды!A22</f>
        <v>9</v>
      </c>
      <c r="B22" s="8" t="str">
        <f>Команды!B22</f>
        <v>Степичева И.В.
(ТК МГТУ им. Н.Э. Баумана)</v>
      </c>
      <c r="C22" s="28" t="str">
        <f>Команды!C22</f>
        <v>Краснодарский край, Крым</v>
      </c>
      <c r="D22" s="7">
        <f>Команды!D22</f>
        <v>2</v>
      </c>
      <c r="E22" s="7">
        <f>Команды!E22</f>
        <v>2</v>
      </c>
      <c r="F22" s="7" t="str">
        <f>Команды!F22</f>
        <v>30.04.2022 -
08.05.2022</v>
      </c>
      <c r="G22" s="18">
        <f>H22/Судьи!$B$2</f>
        <v>0.625</v>
      </c>
      <c r="H22" s="18">
        <f t="shared" si="0"/>
        <v>2.5</v>
      </c>
      <c r="I22" s="25">
        <f t="shared" si="1"/>
        <v>4</v>
      </c>
      <c r="J22" s="25">
        <f t="shared" si="2"/>
        <v>-0.5</v>
      </c>
      <c r="K22" s="25">
        <f t="shared" si="3"/>
        <v>2</v>
      </c>
      <c r="L22" s="26">
        <f>'С-1'!K22</f>
        <v>0.5</v>
      </c>
      <c r="M22" s="26">
        <f>'С-2'!K22</f>
        <v>-0.5</v>
      </c>
      <c r="N22" s="26">
        <f>'С-3'!K22</f>
        <v>2</v>
      </c>
      <c r="O22" s="26">
        <f>'С-4'!K22</f>
        <v>1</v>
      </c>
      <c r="P22" s="26">
        <f>'С-5'!K22</f>
        <v>0.5</v>
      </c>
      <c r="Q22" s="26">
        <f>'С-6'!K22</f>
        <v>0.5</v>
      </c>
    </row>
    <row r="23" spans="1:17" s="1" customFormat="1" ht="35.1" customHeight="1">
      <c r="A23" s="28">
        <f>Команды!A23</f>
        <v>10</v>
      </c>
      <c r="B23" s="8" t="str">
        <f>Команды!B23</f>
        <v>Устинов А.В.
(РОО ФСТ-ОТМ)</v>
      </c>
      <c r="C23" s="28" t="str">
        <f>Команды!C23</f>
        <v>Карелия</v>
      </c>
      <c r="D23" s="7">
        <f>Команды!D23</f>
        <v>2</v>
      </c>
      <c r="E23" s="7">
        <f>Команды!E23</f>
        <v>2</v>
      </c>
      <c r="F23" s="7" t="str">
        <f>Команды!F23</f>
        <v>08.07.2022 -
17.07.2022</v>
      </c>
      <c r="G23" s="18">
        <f>H23/Судьи!$B$2</f>
        <v>0.75</v>
      </c>
      <c r="H23" s="18">
        <f t="shared" ref="H23:H24" si="4">I23-J23-K23</f>
        <v>3</v>
      </c>
      <c r="I23" s="25">
        <f t="shared" si="1"/>
        <v>4.5</v>
      </c>
      <c r="J23" s="25">
        <f t="shared" si="2"/>
        <v>0.5</v>
      </c>
      <c r="K23" s="25">
        <f t="shared" si="3"/>
        <v>1</v>
      </c>
      <c r="L23" s="26">
        <f>'С-1'!K23</f>
        <v>0.5</v>
      </c>
      <c r="M23" s="26">
        <f>'С-2'!K23</f>
        <v>0.5</v>
      </c>
      <c r="N23" s="26">
        <f>'С-3'!K23</f>
        <v>1</v>
      </c>
      <c r="O23" s="26">
        <f>'С-4'!K23</f>
        <v>1</v>
      </c>
      <c r="P23" s="26">
        <f>'С-5'!K23</f>
        <v>1</v>
      </c>
      <c r="Q23" s="26">
        <f>'С-6'!K23</f>
        <v>0.5</v>
      </c>
    </row>
    <row r="24" spans="1:17" s="1" customFormat="1" ht="35.1" customHeight="1">
      <c r="A24" s="28">
        <f>Команды!A24</f>
        <v>11</v>
      </c>
      <c r="B24" s="8" t="str">
        <f>Команды!B24</f>
        <v>Хорунжева О.Е.
(ТК МГТУ им. Н.Э. Баумана)</v>
      </c>
      <c r="C24" s="28" t="str">
        <f>Команды!C24</f>
        <v>Поволжье</v>
      </c>
      <c r="D24" s="7">
        <f>Команды!D24</f>
        <v>2</v>
      </c>
      <c r="E24" s="7">
        <f>Команды!E24</f>
        <v>2</v>
      </c>
      <c r="F24" s="7" t="str">
        <f>Команды!F24</f>
        <v>01.05.2022 -
09.05.2022</v>
      </c>
      <c r="G24" s="18">
        <f>H24/Судьи!$B$2</f>
        <v>1</v>
      </c>
      <c r="H24" s="18">
        <f t="shared" si="4"/>
        <v>4</v>
      </c>
      <c r="I24" s="25">
        <f t="shared" si="1"/>
        <v>6.5</v>
      </c>
      <c r="J24" s="25">
        <f t="shared" si="2"/>
        <v>0.5</v>
      </c>
      <c r="K24" s="25">
        <f t="shared" si="3"/>
        <v>2</v>
      </c>
      <c r="L24" s="26">
        <f>'С-1'!K24</f>
        <v>0.5</v>
      </c>
      <c r="M24" s="26">
        <f>'С-2'!K24</f>
        <v>1</v>
      </c>
      <c r="N24" s="26">
        <f>'С-3'!K24</f>
        <v>2</v>
      </c>
      <c r="O24" s="26">
        <f>'С-4'!K24</f>
        <v>1.5</v>
      </c>
      <c r="P24" s="26">
        <f>'С-5'!K24</f>
        <v>1</v>
      </c>
      <c r="Q24" s="26">
        <f>'С-6'!K24</f>
        <v>0.5</v>
      </c>
    </row>
    <row r="25" spans="1:17" s="1" customFormat="1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</row>
    <row r="26" spans="1:17" s="1" customFormat="1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</row>
    <row r="27" spans="1:17" s="1" customFormat="1" ht="18">
      <c r="A27"/>
      <c r="B27" s="3" t="s">
        <v>9</v>
      </c>
      <c r="C27" s="5" t="str">
        <f>Судьи!C5</f>
        <v>Емельянов С.А. (г. Москва, СС2К)</v>
      </c>
      <c r="D27"/>
      <c r="E27"/>
      <c r="F27"/>
      <c r="G27"/>
      <c r="H27"/>
      <c r="I27"/>
      <c r="J27"/>
      <c r="K27"/>
      <c r="L27"/>
      <c r="M27"/>
      <c r="N27"/>
      <c r="O27"/>
      <c r="P27"/>
      <c r="Q27"/>
    </row>
    <row r="28" spans="1:17" s="1" customFormat="1" ht="15.75">
      <c r="A28"/>
      <c r="B28"/>
      <c r="C28" s="5" t="str">
        <f>Судьи!C6</f>
        <v>Картузов С.А. (г. Москва, СС3К)</v>
      </c>
      <c r="D28"/>
      <c r="E28"/>
      <c r="F28"/>
      <c r="G28"/>
      <c r="H28"/>
      <c r="I28"/>
      <c r="J28"/>
      <c r="K28"/>
      <c r="L28"/>
      <c r="M28"/>
      <c r="N28"/>
      <c r="O28"/>
      <c r="P28"/>
      <c r="Q28"/>
    </row>
    <row r="29" spans="1:17" s="1" customFormat="1" ht="15.75">
      <c r="A29"/>
      <c r="B29"/>
      <c r="C29" s="5" t="str">
        <f>Судьи!C7</f>
        <v>Комаров Н.А. (Волгоградская обл., СС3К)</v>
      </c>
      <c r="D29"/>
      <c r="E29"/>
      <c r="F29"/>
      <c r="G29"/>
      <c r="H29"/>
      <c r="I29"/>
      <c r="J29"/>
      <c r="K29"/>
      <c r="L29"/>
      <c r="M29"/>
      <c r="N29"/>
      <c r="O29"/>
      <c r="P29"/>
      <c r="Q29"/>
    </row>
    <row r="30" spans="1:17" s="1" customFormat="1" ht="15.75">
      <c r="A30"/>
      <c r="B30"/>
      <c r="C30" s="5" t="str">
        <f>Судьи!C8</f>
        <v>Потапенко А.М. (г. Москва, СС2К)</v>
      </c>
      <c r="D30"/>
      <c r="E30"/>
      <c r="F30"/>
      <c r="G30"/>
      <c r="H30"/>
      <c r="I30"/>
      <c r="J30"/>
      <c r="K30"/>
      <c r="L30"/>
      <c r="M30"/>
      <c r="N30"/>
      <c r="O30"/>
      <c r="P30"/>
      <c r="Q30"/>
    </row>
    <row r="31" spans="1:17" s="1" customFormat="1" ht="15.75">
      <c r="A31"/>
      <c r="B31"/>
      <c r="C31" s="5" t="str">
        <f>Судьи!C9</f>
        <v>Романов Д.А. (Московская обл., ССВК)</v>
      </c>
      <c r="D31"/>
      <c r="E31"/>
      <c r="F31"/>
      <c r="G31"/>
      <c r="H31"/>
      <c r="I31"/>
      <c r="J31"/>
      <c r="K31"/>
      <c r="L31"/>
      <c r="M31"/>
      <c r="N31"/>
      <c r="O31"/>
      <c r="P31"/>
      <c r="Q31"/>
    </row>
    <row r="32" spans="1:17" s="1" customFormat="1" ht="15.75">
      <c r="A32"/>
      <c r="B32"/>
      <c r="C32" s="5" t="str">
        <f>Судьи!C10</f>
        <v>Фефелов А.В. (г. Москва, СС2К)</v>
      </c>
      <c r="D32"/>
      <c r="E32"/>
      <c r="F32"/>
      <c r="G32"/>
      <c r="H32"/>
      <c r="I32"/>
      <c r="J32"/>
      <c r="K32"/>
      <c r="L32"/>
      <c r="M32"/>
      <c r="N32"/>
      <c r="O32"/>
      <c r="P32"/>
      <c r="Q32"/>
    </row>
    <row r="33" spans="1:17" s="1" customFormat="1" ht="15.75">
      <c r="A33"/>
      <c r="B33"/>
      <c r="C33" s="5"/>
      <c r="D33"/>
      <c r="E33"/>
      <c r="F33"/>
      <c r="G33"/>
      <c r="H33"/>
      <c r="I33"/>
      <c r="J33"/>
      <c r="K33"/>
      <c r="L33"/>
      <c r="M33"/>
      <c r="N33"/>
      <c r="O33"/>
      <c r="P33"/>
      <c r="Q33"/>
    </row>
    <row r="34" spans="1:17" s="1" customFormat="1" ht="15.75">
      <c r="A34"/>
      <c r="B34"/>
      <c r="C34" s="5"/>
      <c r="D34"/>
      <c r="E34"/>
      <c r="F34"/>
      <c r="G34"/>
      <c r="H34"/>
      <c r="I34"/>
      <c r="J34"/>
      <c r="K34"/>
      <c r="L34"/>
      <c r="M34"/>
      <c r="N34"/>
      <c r="O34"/>
      <c r="P34"/>
      <c r="Q34"/>
    </row>
    <row r="35" spans="1:17" s="1" customFormat="1" ht="18">
      <c r="A35"/>
      <c r="B35" s="3" t="s">
        <v>33</v>
      </c>
      <c r="C35" s="5" t="str">
        <f>Судьи!B13</f>
        <v>Романов Д.А. (Московская обл., ССВК)</v>
      </c>
      <c r="D35"/>
      <c r="E35"/>
      <c r="F35"/>
      <c r="G35"/>
      <c r="H35"/>
      <c r="I35"/>
      <c r="J35"/>
      <c r="K35"/>
      <c r="L35"/>
      <c r="M35"/>
      <c r="N35"/>
      <c r="O35"/>
      <c r="P35"/>
      <c r="Q35"/>
    </row>
    <row r="36" spans="1:17" s="1" customFormat="1" ht="18">
      <c r="A36"/>
      <c r="B36" s="3" t="s">
        <v>34</v>
      </c>
      <c r="C36" s="5" t="str">
        <f>Судьи!B14</f>
        <v>Фефелов А.В. (г. Москва, СС2К)</v>
      </c>
      <c r="D36"/>
      <c r="E36"/>
      <c r="F36"/>
      <c r="G36"/>
      <c r="H36"/>
      <c r="I36"/>
      <c r="J36"/>
      <c r="K36"/>
      <c r="L36"/>
      <c r="M36"/>
      <c r="N36"/>
      <c r="O36"/>
      <c r="P36"/>
      <c r="Q36"/>
    </row>
    <row r="37" spans="1:17" s="1" customFormat="1" ht="18">
      <c r="A37"/>
      <c r="B37" s="3" t="s">
        <v>37</v>
      </c>
      <c r="C37" s="5" t="str">
        <f>Судьи!B15</f>
        <v>Кодыш В.Э. (г. Москва, СС1К)</v>
      </c>
      <c r="D37"/>
      <c r="E37"/>
      <c r="F37"/>
      <c r="G37"/>
      <c r="H37"/>
      <c r="I37"/>
      <c r="J37"/>
      <c r="K37"/>
      <c r="L37"/>
      <c r="M37"/>
      <c r="N37"/>
      <c r="O37"/>
      <c r="P37"/>
      <c r="Q37"/>
    </row>
  </sheetData>
  <mergeCells count="33">
    <mergeCell ref="A1:B4"/>
    <mergeCell ref="C1:F4"/>
    <mergeCell ref="A5:B5"/>
    <mergeCell ref="C5:F5"/>
    <mergeCell ref="A6:B6"/>
    <mergeCell ref="C6:F6"/>
    <mergeCell ref="A7:B7"/>
    <mergeCell ref="C7:F7"/>
    <mergeCell ref="G7:K7"/>
    <mergeCell ref="L7:O7"/>
    <mergeCell ref="A8:B8"/>
    <mergeCell ref="C8:F8"/>
    <mergeCell ref="G8:K8"/>
    <mergeCell ref="A9:F9"/>
    <mergeCell ref="A10:A13"/>
    <mergeCell ref="B10:B13"/>
    <mergeCell ref="C10:C13"/>
    <mergeCell ref="D10:E10"/>
    <mergeCell ref="F10:F13"/>
    <mergeCell ref="G10:Q11"/>
    <mergeCell ref="D11:D13"/>
    <mergeCell ref="E11:E13"/>
    <mergeCell ref="G12:G13"/>
    <mergeCell ref="H12:H13"/>
    <mergeCell ref="I12:I13"/>
    <mergeCell ref="J12:J13"/>
    <mergeCell ref="K12:K13"/>
    <mergeCell ref="L12:L13"/>
    <mergeCell ref="M12:M13"/>
    <mergeCell ref="N12:N13"/>
    <mergeCell ref="O12:O13"/>
    <mergeCell ref="P12:P13"/>
    <mergeCell ref="Q12:Q13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dimension ref="A1:Q37"/>
  <sheetViews>
    <sheetView topLeftCell="A7" zoomScale="50" zoomScaleNormal="50" workbookViewId="0">
      <selection activeCell="J34" sqref="J34"/>
    </sheetView>
  </sheetViews>
  <sheetFormatPr defaultRowHeight="12.75"/>
  <cols>
    <col min="1" max="1" width="5.7109375" customWidth="1"/>
    <col min="2" max="2" width="40.7109375" customWidth="1"/>
    <col min="3" max="3" width="35.7109375" customWidth="1"/>
    <col min="4" max="5" width="12.7109375" customWidth="1"/>
    <col min="6" max="6" width="30.7109375" customWidth="1"/>
    <col min="7" max="11" width="15.7109375" customWidth="1"/>
    <col min="12" max="17" width="18.7109375" customWidth="1"/>
    <col min="18" max="16384" width="9.140625" style="1"/>
  </cols>
  <sheetData>
    <row r="1" spans="1:17" ht="20.100000000000001" customHeight="1">
      <c r="A1" s="74" t="s">
        <v>0</v>
      </c>
      <c r="B1" s="74"/>
      <c r="C1" s="107" t="str">
        <f>Команды!C1</f>
        <v>Департамент спорта города Москвы
Федерация спортивного туризма - объединение туристов Москвы</v>
      </c>
      <c r="D1" s="107"/>
      <c r="E1" s="94"/>
      <c r="F1" s="94"/>
      <c r="G1" s="15"/>
      <c r="H1" s="15"/>
      <c r="I1" s="15"/>
      <c r="J1" s="15"/>
      <c r="K1" s="15"/>
      <c r="L1" s="6"/>
      <c r="M1" s="6"/>
      <c r="N1" s="6"/>
      <c r="O1" s="6"/>
      <c r="P1" s="6"/>
      <c r="Q1" s="16"/>
    </row>
    <row r="2" spans="1:17" ht="20.100000000000001" customHeight="1">
      <c r="A2" s="74"/>
      <c r="B2" s="74"/>
      <c r="C2" s="94"/>
      <c r="D2" s="94"/>
      <c r="E2" s="94"/>
      <c r="F2" s="94"/>
      <c r="G2" s="11"/>
      <c r="H2" s="11"/>
      <c r="I2" s="11"/>
      <c r="J2" s="11"/>
      <c r="K2" s="11"/>
      <c r="L2" s="1"/>
      <c r="M2" s="1"/>
      <c r="N2" s="1"/>
      <c r="O2" s="1"/>
      <c r="P2" s="1"/>
      <c r="Q2" s="12"/>
    </row>
    <row r="3" spans="1:17" ht="20.100000000000001" customHeight="1">
      <c r="A3" s="74"/>
      <c r="B3" s="74"/>
      <c r="C3" s="94"/>
      <c r="D3" s="94"/>
      <c r="E3" s="94"/>
      <c r="F3" s="94"/>
      <c r="G3" s="11"/>
      <c r="H3" s="11"/>
      <c r="I3" s="11"/>
      <c r="J3" s="11"/>
      <c r="K3" s="11"/>
      <c r="L3" s="1"/>
      <c r="M3" s="1"/>
      <c r="N3" s="1"/>
      <c r="O3" s="1"/>
      <c r="P3" s="1"/>
      <c r="Q3" s="12"/>
    </row>
    <row r="4" spans="1:17" ht="20.100000000000001" customHeight="1">
      <c r="A4" s="74"/>
      <c r="B4" s="74"/>
      <c r="C4" s="94"/>
      <c r="D4" s="94"/>
      <c r="E4" s="94"/>
      <c r="F4" s="94"/>
      <c r="G4" s="11"/>
      <c r="H4" s="11"/>
      <c r="I4" s="11"/>
      <c r="J4" s="11"/>
      <c r="K4" s="11"/>
      <c r="L4" s="1"/>
      <c r="M4" s="1"/>
      <c r="N4" s="1"/>
      <c r="O4" s="1"/>
      <c r="P4" s="1"/>
      <c r="Q4" s="12"/>
    </row>
    <row r="5" spans="1:17" ht="20.100000000000001" customHeight="1">
      <c r="A5" s="77" t="str">
        <f>Команды!A5</f>
        <v>Статус соревнований</v>
      </c>
      <c r="B5" s="77"/>
      <c r="C5" s="77" t="str">
        <f>Команды!C5</f>
        <v>Кубок Москвы</v>
      </c>
      <c r="D5" s="77"/>
      <c r="E5" s="77"/>
      <c r="F5" s="77"/>
      <c r="G5" s="13"/>
      <c r="H5" s="13"/>
      <c r="I5" s="13"/>
      <c r="J5" s="13"/>
      <c r="K5" s="13"/>
      <c r="L5" s="1"/>
      <c r="M5" s="1"/>
      <c r="N5" s="1"/>
      <c r="O5" s="1"/>
      <c r="P5" s="1"/>
      <c r="Q5" s="12"/>
    </row>
    <row r="6" spans="1:17" ht="20.100000000000001" customHeight="1">
      <c r="A6" s="77" t="str">
        <f>Команды!A6</f>
        <v>Спортивная дисциплина</v>
      </c>
      <c r="B6" s="77"/>
      <c r="C6" s="96" t="str">
        <f>Команды!C6</f>
        <v>Маршрут - на средствах передвижения (1-6 категория), 0840061811Я</v>
      </c>
      <c r="D6" s="96"/>
      <c r="E6" s="96"/>
      <c r="F6" s="96"/>
      <c r="G6" s="14"/>
      <c r="H6" s="14"/>
      <c r="I6" s="14"/>
      <c r="J6" s="14"/>
      <c r="K6" s="14"/>
      <c r="L6" s="1"/>
      <c r="M6" s="1"/>
      <c r="N6" s="1"/>
      <c r="O6" s="1"/>
      <c r="P6" s="1"/>
      <c r="Q6" s="12"/>
    </row>
    <row r="7" spans="1:17" ht="20.100000000000001" customHeight="1">
      <c r="A7" s="77" t="str">
        <f>Команды!A7</f>
        <v>Вид программы</v>
      </c>
      <c r="B7" s="77"/>
      <c r="C7" s="126" t="str">
        <f>Команды!C7</f>
        <v>Спортивные  маршруты  2 к.с.; средство передвижение - велосипед; 
мужчины, женщины</v>
      </c>
      <c r="D7" s="127"/>
      <c r="E7" s="127"/>
      <c r="F7" s="128"/>
      <c r="G7" s="87" t="str">
        <f>Команды!G7</f>
        <v>20 февраля 2023</v>
      </c>
      <c r="H7" s="97"/>
      <c r="I7" s="97"/>
      <c r="J7" s="97"/>
      <c r="K7" s="97"/>
      <c r="L7" s="167" t="str">
        <f>Команды!L7</f>
        <v xml:space="preserve"> г. Москва</v>
      </c>
      <c r="M7" s="168"/>
      <c r="N7" s="168"/>
      <c r="O7" s="168"/>
      <c r="P7" s="1"/>
      <c r="Q7" s="12"/>
    </row>
    <row r="8" spans="1:17" ht="20.100000000000001" customHeight="1">
      <c r="A8" s="77" t="str">
        <f>Команды!A8</f>
        <v>ПОКАЗАТЕЛЬ</v>
      </c>
      <c r="B8" s="77"/>
      <c r="C8" s="77" t="s">
        <v>16</v>
      </c>
      <c r="D8" s="77"/>
      <c r="E8" s="77"/>
      <c r="F8" s="77"/>
      <c r="G8" s="87" t="str">
        <f>Команды!G8</f>
        <v>№ СМ в ЕКП 53470</v>
      </c>
      <c r="H8" s="91"/>
      <c r="I8" s="91"/>
      <c r="J8" s="91"/>
      <c r="K8" s="91"/>
      <c r="L8" s="1"/>
      <c r="M8" s="1"/>
      <c r="N8" s="1"/>
      <c r="O8" s="1"/>
      <c r="P8" s="1"/>
      <c r="Q8" s="1"/>
    </row>
    <row r="9" spans="1:17" s="29" customFormat="1" ht="30" customHeight="1">
      <c r="A9" s="103" t="s">
        <v>44</v>
      </c>
      <c r="B9" s="104"/>
      <c r="C9" s="104"/>
      <c r="D9" s="104"/>
      <c r="E9" s="104"/>
      <c r="F9" s="105"/>
      <c r="G9" s="33"/>
      <c r="H9" s="33"/>
      <c r="I9" s="33"/>
      <c r="J9" s="33"/>
      <c r="K9" s="33"/>
    </row>
    <row r="10" spans="1:17" ht="20.100000000000001" customHeight="1">
      <c r="A10" s="106" t="str">
        <f>Команды!A10</f>
        <v>№</v>
      </c>
      <c r="B10" s="106" t="str">
        <f>Команды!B10</f>
        <v xml:space="preserve">Ф.И.О. руководителя группы
(Организация) </v>
      </c>
      <c r="C10" s="106" t="str">
        <f>Команды!C10</f>
        <v>Регион маршрута</v>
      </c>
      <c r="D10" s="80" t="str">
        <f>Команды!D10</f>
        <v xml:space="preserve">КС </v>
      </c>
      <c r="E10" s="80"/>
      <c r="F10" s="80" t="str">
        <f>Команды!F10</f>
        <v>Сроки</v>
      </c>
      <c r="G10" s="80" t="s">
        <v>16</v>
      </c>
      <c r="H10" s="80"/>
      <c r="I10" s="80"/>
      <c r="J10" s="80"/>
      <c r="K10" s="80"/>
      <c r="L10" s="80"/>
      <c r="M10" s="80"/>
      <c r="N10" s="80"/>
      <c r="O10" s="80"/>
      <c r="P10" s="80"/>
      <c r="Q10" s="80"/>
    </row>
    <row r="11" spans="1:17" s="38" customFormat="1" ht="20.100000000000001" customHeight="1">
      <c r="A11" s="106"/>
      <c r="B11" s="106"/>
      <c r="C11" s="106"/>
      <c r="D11" s="81" t="str">
        <f>Команды!D11</f>
        <v>заявлено</v>
      </c>
      <c r="E11" s="81" t="str">
        <f>Команды!E11</f>
        <v>пройдено</v>
      </c>
      <c r="F11" s="80"/>
      <c r="G11" s="80"/>
      <c r="H11" s="80"/>
      <c r="I11" s="80"/>
      <c r="J11" s="80"/>
      <c r="K11" s="80"/>
      <c r="L11" s="80"/>
      <c r="M11" s="80"/>
      <c r="N11" s="80"/>
      <c r="O11" s="80"/>
      <c r="P11" s="80"/>
      <c r="Q11" s="80"/>
    </row>
    <row r="12" spans="1:17" s="38" customFormat="1" ht="20.100000000000001" customHeight="1">
      <c r="A12" s="106"/>
      <c r="B12" s="106"/>
      <c r="C12" s="106"/>
      <c r="D12" s="81"/>
      <c r="E12" s="81"/>
      <c r="F12" s="80"/>
      <c r="G12" s="80" t="s">
        <v>31</v>
      </c>
      <c r="H12" s="171" t="s">
        <v>60</v>
      </c>
      <c r="I12" s="80" t="s">
        <v>7</v>
      </c>
      <c r="J12" s="80" t="s">
        <v>28</v>
      </c>
      <c r="K12" s="80" t="s">
        <v>29</v>
      </c>
      <c r="L12" s="80" t="str">
        <f>Судьи!B5</f>
        <v>Емельянов С.А.</v>
      </c>
      <c r="M12" s="80" t="str">
        <f>Судьи!B6</f>
        <v>Картузов С.А.</v>
      </c>
      <c r="N12" s="80" t="str">
        <f>Судьи!B7</f>
        <v>Комаров Н.А.</v>
      </c>
      <c r="O12" s="80" t="str">
        <f>Судьи!B8</f>
        <v>Потапенко А.М.</v>
      </c>
      <c r="P12" s="80" t="str">
        <f>Судьи!B9</f>
        <v>Романов Д.А.</v>
      </c>
      <c r="Q12" s="80" t="str">
        <f>Судьи!B10</f>
        <v>Фефелов А.В.</v>
      </c>
    </row>
    <row r="13" spans="1:17" s="39" customFormat="1" ht="20.100000000000001" customHeight="1">
      <c r="A13" s="106"/>
      <c r="B13" s="106"/>
      <c r="C13" s="106"/>
      <c r="D13" s="81"/>
      <c r="E13" s="81"/>
      <c r="F13" s="80"/>
      <c r="G13" s="80"/>
      <c r="H13" s="109"/>
      <c r="I13" s="80"/>
      <c r="J13" s="80"/>
      <c r="K13" s="80"/>
      <c r="L13" s="80"/>
      <c r="M13" s="80"/>
      <c r="N13" s="80"/>
      <c r="O13" s="80"/>
      <c r="P13" s="80"/>
      <c r="Q13" s="80"/>
    </row>
    <row r="14" spans="1:17" ht="35.1" customHeight="1">
      <c r="A14" s="28">
        <f>Команды!A14</f>
        <v>1</v>
      </c>
      <c r="B14" s="8" t="str">
        <f>Команды!B14</f>
        <v>Архипов А.Ю.
(ТК МГТУ им. Н.Э. Баумана)</v>
      </c>
      <c r="C14" s="28" t="str">
        <f>Команды!C14</f>
        <v>Кавказ</v>
      </c>
      <c r="D14" s="7">
        <f>Команды!D14</f>
        <v>2</v>
      </c>
      <c r="E14" s="7">
        <f>Команды!E14</f>
        <v>2</v>
      </c>
      <c r="F14" s="7" t="str">
        <f>Команды!F14</f>
        <v>07.06.2022 -
15.06.2022</v>
      </c>
      <c r="G14" s="18">
        <f>H14/Судьи!$B$2</f>
        <v>1.25</v>
      </c>
      <c r="H14" s="18">
        <f t="shared" ref="H14:H22" si="0">I14-J14-K14</f>
        <v>5</v>
      </c>
      <c r="I14" s="25">
        <f t="shared" ref="I14:I24" si="1">SUM(L14:Q14)</f>
        <v>8</v>
      </c>
      <c r="J14" s="25">
        <f t="shared" ref="J14:J24" si="2">MIN(L14:Q14)</f>
        <v>1</v>
      </c>
      <c r="K14" s="25">
        <f t="shared" ref="K14:K24" si="3">MAX(L14:Q14)</f>
        <v>2</v>
      </c>
      <c r="L14" s="26">
        <f>'С-1'!L14</f>
        <v>1</v>
      </c>
      <c r="M14" s="26">
        <f>'С-2'!L14</f>
        <v>1.5</v>
      </c>
      <c r="N14" s="26">
        <f>'С-3'!L14</f>
        <v>1</v>
      </c>
      <c r="O14" s="26">
        <f>'С-4'!L14</f>
        <v>1</v>
      </c>
      <c r="P14" s="26">
        <f>'С-5'!L14</f>
        <v>1.5</v>
      </c>
      <c r="Q14" s="27">
        <f>'С-6'!L14</f>
        <v>2</v>
      </c>
    </row>
    <row r="15" spans="1:17" ht="35.1" customHeight="1">
      <c r="A15" s="28">
        <f>Команды!A15</f>
        <v>2</v>
      </c>
      <c r="B15" s="8" t="str">
        <f>Команды!B15</f>
        <v>Бояров Г.К.
(РОО МКВ)</v>
      </c>
      <c r="C15" s="28" t="str">
        <f>Команды!C15</f>
        <v>Краснодарский край</v>
      </c>
      <c r="D15" s="7">
        <f>Команды!D15</f>
        <v>2</v>
      </c>
      <c r="E15" s="7">
        <f>Команды!E15</f>
        <v>2</v>
      </c>
      <c r="F15" s="7" t="str">
        <f>Команды!F15</f>
        <v>05.06.2022 -
12.06.2022</v>
      </c>
      <c r="G15" s="18">
        <f>H15/Судьи!$B$2</f>
        <v>2.25</v>
      </c>
      <c r="H15" s="18">
        <f t="shared" si="0"/>
        <v>9</v>
      </c>
      <c r="I15" s="25">
        <f t="shared" si="1"/>
        <v>12</v>
      </c>
      <c r="J15" s="25">
        <f t="shared" si="2"/>
        <v>0</v>
      </c>
      <c r="K15" s="25">
        <f t="shared" si="3"/>
        <v>3</v>
      </c>
      <c r="L15" s="26">
        <f>'С-1'!L15</f>
        <v>3</v>
      </c>
      <c r="M15" s="26">
        <f>'С-2'!L15</f>
        <v>1.5</v>
      </c>
      <c r="N15" s="26">
        <f>'С-3'!L15</f>
        <v>0</v>
      </c>
      <c r="O15" s="26">
        <f>'С-4'!L15</f>
        <v>2.5</v>
      </c>
      <c r="P15" s="26">
        <f>'С-5'!L15</f>
        <v>2</v>
      </c>
      <c r="Q15" s="27">
        <f>'С-6'!L15</f>
        <v>3</v>
      </c>
    </row>
    <row r="16" spans="1:17" ht="35.1" customHeight="1">
      <c r="A16" s="28">
        <f>Команды!A16</f>
        <v>3</v>
      </c>
      <c r="B16" s="8" t="str">
        <f>Команды!B16</f>
        <v>Журавлёв А.В.
(РОО МКВ)</v>
      </c>
      <c r="C16" s="28" t="str">
        <f>Команды!C16</f>
        <v>Поволжье</v>
      </c>
      <c r="D16" s="7">
        <f>Команды!D16</f>
        <v>2</v>
      </c>
      <c r="E16" s="7">
        <f>Команды!E16</f>
        <v>2</v>
      </c>
      <c r="F16" s="7" t="str">
        <f>Команды!F16</f>
        <v>01.10.2022 -
09.10.2022</v>
      </c>
      <c r="G16" s="18">
        <f>H16/Судьи!$B$2</f>
        <v>1.625</v>
      </c>
      <c r="H16" s="18">
        <f t="shared" si="0"/>
        <v>6.5</v>
      </c>
      <c r="I16" s="25">
        <f t="shared" si="1"/>
        <v>10.5</v>
      </c>
      <c r="J16" s="25">
        <f t="shared" si="2"/>
        <v>1</v>
      </c>
      <c r="K16" s="25">
        <f t="shared" si="3"/>
        <v>3</v>
      </c>
      <c r="L16" s="26">
        <f>'С-1'!L16</f>
        <v>1</v>
      </c>
      <c r="M16" s="26">
        <f>'С-2'!L16</f>
        <v>2</v>
      </c>
      <c r="N16" s="26">
        <f>'С-3'!L16</f>
        <v>1</v>
      </c>
      <c r="O16" s="26">
        <f>'С-4'!L16</f>
        <v>2</v>
      </c>
      <c r="P16" s="26">
        <f>'С-5'!L16</f>
        <v>1.5</v>
      </c>
      <c r="Q16" s="27">
        <f>'С-6'!L16</f>
        <v>3</v>
      </c>
    </row>
    <row r="17" spans="1:17" s="39" customFormat="1" ht="35.1" customHeight="1">
      <c r="A17" s="28">
        <f>Команды!A17</f>
        <v>4</v>
      </c>
      <c r="B17" s="8" t="str">
        <f>Команды!B17</f>
        <v>Климова Г.Ю.
(РОО МКВ)</v>
      </c>
      <c r="C17" s="28" t="str">
        <f>Команды!C17</f>
        <v xml:space="preserve">Крым </v>
      </c>
      <c r="D17" s="7">
        <f>Команды!D17</f>
        <v>2</v>
      </c>
      <c r="E17" s="7">
        <f>Команды!E17</f>
        <v>2</v>
      </c>
      <c r="F17" s="7" t="str">
        <f>Команды!F17</f>
        <v>04.06.2022 -
11.06.2022</v>
      </c>
      <c r="G17" s="18">
        <f>H17/Судьи!$B$2</f>
        <v>1.125</v>
      </c>
      <c r="H17" s="18">
        <f t="shared" si="0"/>
        <v>4.5</v>
      </c>
      <c r="I17" s="25">
        <f t="shared" si="1"/>
        <v>7</v>
      </c>
      <c r="J17" s="25">
        <f t="shared" si="2"/>
        <v>0.5</v>
      </c>
      <c r="K17" s="25">
        <f t="shared" si="3"/>
        <v>2</v>
      </c>
      <c r="L17" s="26">
        <f>'С-1'!L17</f>
        <v>1</v>
      </c>
      <c r="M17" s="26">
        <f>'С-2'!L17</f>
        <v>1</v>
      </c>
      <c r="N17" s="26">
        <f>'С-3'!L17</f>
        <v>0.5</v>
      </c>
      <c r="O17" s="26">
        <f>'С-4'!L17</f>
        <v>1</v>
      </c>
      <c r="P17" s="26">
        <f>'С-5'!L17</f>
        <v>1.5</v>
      </c>
      <c r="Q17" s="27">
        <f>'С-6'!L17</f>
        <v>2</v>
      </c>
    </row>
    <row r="18" spans="1:17" s="39" customFormat="1" ht="35.1" customHeight="1">
      <c r="A18" s="28">
        <f>Команды!A18</f>
        <v>5</v>
      </c>
      <c r="B18" s="8" t="str">
        <f>Команды!B18</f>
        <v>Корнеев Д.А.
(РОО МКВ)</v>
      </c>
      <c r="C18" s="28" t="str">
        <f>Команды!C18</f>
        <v>Краснодарский край</v>
      </c>
      <c r="D18" s="7">
        <f>Команды!D18</f>
        <v>2</v>
      </c>
      <c r="E18" s="7">
        <f>Команды!E18</f>
        <v>2</v>
      </c>
      <c r="F18" s="7" t="str">
        <f>Команды!F18</f>
        <v>05.06.2022 -
12.06.2022</v>
      </c>
      <c r="G18" s="18">
        <f>H18/Судьи!$B$2</f>
        <v>2.25</v>
      </c>
      <c r="H18" s="18">
        <f t="shared" si="0"/>
        <v>9</v>
      </c>
      <c r="I18" s="25">
        <f t="shared" si="1"/>
        <v>13</v>
      </c>
      <c r="J18" s="25">
        <f t="shared" si="2"/>
        <v>1</v>
      </c>
      <c r="K18" s="25">
        <f t="shared" si="3"/>
        <v>3</v>
      </c>
      <c r="L18" s="26">
        <f>'С-1'!L18</f>
        <v>2</v>
      </c>
      <c r="M18" s="26">
        <f>'С-2'!L18</f>
        <v>2</v>
      </c>
      <c r="N18" s="26">
        <f>'С-3'!L18</f>
        <v>1</v>
      </c>
      <c r="O18" s="26">
        <f>'С-4'!L18</f>
        <v>2</v>
      </c>
      <c r="P18" s="26">
        <f>'С-5'!L18</f>
        <v>3</v>
      </c>
      <c r="Q18" s="27">
        <f>'С-6'!L18</f>
        <v>3</v>
      </c>
    </row>
    <row r="19" spans="1:17" s="39" customFormat="1" ht="35.1" customHeight="1">
      <c r="A19" s="28">
        <f>Команды!A19</f>
        <v>6</v>
      </c>
      <c r="B19" s="8" t="str">
        <f>Команды!B19</f>
        <v>Крюкова Т.А.
(РОО МКВ)</v>
      </c>
      <c r="C19" s="28" t="str">
        <f>Команды!C19</f>
        <v>Поволжье</v>
      </c>
      <c r="D19" s="7">
        <f>Команды!D19</f>
        <v>2</v>
      </c>
      <c r="E19" s="7">
        <f>Команды!E19</f>
        <v>2</v>
      </c>
      <c r="F19" s="7" t="str">
        <f>Команды!F19</f>
        <v>02.05.2022 -
09.05.2022</v>
      </c>
      <c r="G19" s="18">
        <f>H19/Судьи!$B$2</f>
        <v>1.875</v>
      </c>
      <c r="H19" s="18">
        <f t="shared" si="0"/>
        <v>7.5</v>
      </c>
      <c r="I19" s="25">
        <f t="shared" si="1"/>
        <v>11</v>
      </c>
      <c r="J19" s="25">
        <f t="shared" si="2"/>
        <v>0.5</v>
      </c>
      <c r="K19" s="25">
        <f t="shared" si="3"/>
        <v>3</v>
      </c>
      <c r="L19" s="26">
        <f>'С-1'!L19</f>
        <v>1</v>
      </c>
      <c r="M19" s="26">
        <f>'С-2'!L19</f>
        <v>2</v>
      </c>
      <c r="N19" s="26">
        <f>'С-3'!L19</f>
        <v>0.5</v>
      </c>
      <c r="O19" s="26">
        <f>'С-4'!L19</f>
        <v>1.5</v>
      </c>
      <c r="P19" s="26">
        <f>'С-5'!L19</f>
        <v>3</v>
      </c>
      <c r="Q19" s="27">
        <f>'С-6'!L19</f>
        <v>3</v>
      </c>
    </row>
    <row r="20" spans="1:17" s="39" customFormat="1" ht="35.1" customHeight="1">
      <c r="A20" s="28">
        <f>Команды!A20</f>
        <v>7</v>
      </c>
      <c r="B20" s="8" t="str">
        <f>Команды!B20</f>
        <v>Петров М.И.
(РОО МКВ)</v>
      </c>
      <c r="C20" s="28" t="str">
        <f>Команды!C20</f>
        <v>Краснодарский край</v>
      </c>
      <c r="D20" s="7">
        <f>Команды!D20</f>
        <v>2</v>
      </c>
      <c r="E20" s="7">
        <f>Команды!E20</f>
        <v>2</v>
      </c>
      <c r="F20" s="7" t="str">
        <f>Команды!F20</f>
        <v>05.06.2022 -
12.06.2022</v>
      </c>
      <c r="G20" s="18">
        <f>H20/Судьи!$B$2</f>
        <v>2.125</v>
      </c>
      <c r="H20" s="18">
        <f t="shared" si="0"/>
        <v>8.5</v>
      </c>
      <c r="I20" s="25">
        <f t="shared" si="1"/>
        <v>12.5</v>
      </c>
      <c r="J20" s="25">
        <f t="shared" si="2"/>
        <v>1</v>
      </c>
      <c r="K20" s="25">
        <f t="shared" si="3"/>
        <v>3</v>
      </c>
      <c r="L20" s="26">
        <f>'С-1'!L20</f>
        <v>1</v>
      </c>
      <c r="M20" s="26">
        <f>'С-2'!L20</f>
        <v>2</v>
      </c>
      <c r="N20" s="26">
        <f>'С-3'!L20</f>
        <v>1.5</v>
      </c>
      <c r="O20" s="26">
        <f>'С-4'!L20</f>
        <v>2.5</v>
      </c>
      <c r="P20" s="26">
        <f>'С-5'!L20</f>
        <v>2.5</v>
      </c>
      <c r="Q20" s="27">
        <f>'С-6'!L20</f>
        <v>3</v>
      </c>
    </row>
    <row r="21" spans="1:17" s="39" customFormat="1" ht="35.1" customHeight="1">
      <c r="A21" s="28">
        <f>Команды!A21</f>
        <v>8</v>
      </c>
      <c r="B21" s="8" t="str">
        <f>Команды!B21</f>
        <v>Самойлов Ю. Л.
(ТК МГТУ им. Н.Э. Баумана)</v>
      </c>
      <c r="C21" s="28" t="str">
        <f>Команды!C21</f>
        <v>Краснодарский край, Крым</v>
      </c>
      <c r="D21" s="7">
        <f>Команды!D21</f>
        <v>2</v>
      </c>
      <c r="E21" s="7">
        <f>Команды!E21</f>
        <v>2</v>
      </c>
      <c r="F21" s="7" t="str">
        <f>Команды!F21</f>
        <v>30.04.2022 -
09.05.2022</v>
      </c>
      <c r="G21" s="18">
        <f>H21/Судьи!$B$2</f>
        <v>0.875</v>
      </c>
      <c r="H21" s="18">
        <f t="shared" si="0"/>
        <v>3.5</v>
      </c>
      <c r="I21" s="25">
        <f t="shared" si="1"/>
        <v>4.5</v>
      </c>
      <c r="J21" s="25">
        <f t="shared" si="2"/>
        <v>0</v>
      </c>
      <c r="K21" s="25">
        <f t="shared" si="3"/>
        <v>1</v>
      </c>
      <c r="L21" s="26">
        <f>'С-1'!L21</f>
        <v>1</v>
      </c>
      <c r="M21" s="26">
        <f>'С-2'!L21</f>
        <v>1</v>
      </c>
      <c r="N21" s="26">
        <f>'С-3'!L21</f>
        <v>0</v>
      </c>
      <c r="O21" s="26">
        <f>'С-4'!L21</f>
        <v>0.5</v>
      </c>
      <c r="P21" s="26">
        <f>'С-5'!L21</f>
        <v>1</v>
      </c>
      <c r="Q21" s="27">
        <f>'С-6'!L21</f>
        <v>1</v>
      </c>
    </row>
    <row r="22" spans="1:17" ht="35.1" customHeight="1">
      <c r="A22" s="28">
        <f>Команды!A22</f>
        <v>9</v>
      </c>
      <c r="B22" s="8" t="str">
        <f>Команды!B22</f>
        <v>Степичева И.В.
(ТК МГТУ им. Н.Э. Баумана)</v>
      </c>
      <c r="C22" s="28" t="str">
        <f>Команды!C22</f>
        <v>Краснодарский край, Крым</v>
      </c>
      <c r="D22" s="7">
        <f>Команды!D22</f>
        <v>2</v>
      </c>
      <c r="E22" s="7">
        <f>Команды!E22</f>
        <v>2</v>
      </c>
      <c r="F22" s="7" t="str">
        <f>Команды!F22</f>
        <v>30.04.2022 -
08.05.2022</v>
      </c>
      <c r="G22" s="18">
        <f>H22/Судьи!$B$2</f>
        <v>1.5</v>
      </c>
      <c r="H22" s="18">
        <f t="shared" si="0"/>
        <v>6</v>
      </c>
      <c r="I22" s="25">
        <f t="shared" si="1"/>
        <v>9</v>
      </c>
      <c r="J22" s="25">
        <f t="shared" si="2"/>
        <v>1</v>
      </c>
      <c r="K22" s="25">
        <f t="shared" si="3"/>
        <v>2</v>
      </c>
      <c r="L22" s="26">
        <f>'С-1'!L22</f>
        <v>2</v>
      </c>
      <c r="M22" s="26">
        <f>'С-2'!L22</f>
        <v>2</v>
      </c>
      <c r="N22" s="26">
        <f>'С-3'!L22</f>
        <v>1</v>
      </c>
      <c r="O22" s="26">
        <f>'С-4'!L22</f>
        <v>1.5</v>
      </c>
      <c r="P22" s="26">
        <f>'С-5'!L22</f>
        <v>1.5</v>
      </c>
      <c r="Q22" s="27">
        <f>'С-6'!L22</f>
        <v>1</v>
      </c>
    </row>
    <row r="23" spans="1:17" ht="35.1" customHeight="1">
      <c r="A23" s="28">
        <f>Команды!A23</f>
        <v>10</v>
      </c>
      <c r="B23" s="8" t="str">
        <f>Команды!B23</f>
        <v>Устинов А.В.
(РОО ФСТ-ОТМ)</v>
      </c>
      <c r="C23" s="28" t="str">
        <f>Команды!C23</f>
        <v>Карелия</v>
      </c>
      <c r="D23" s="7">
        <f>Команды!D23</f>
        <v>2</v>
      </c>
      <c r="E23" s="7">
        <f>Команды!E23</f>
        <v>2</v>
      </c>
      <c r="F23" s="7" t="str">
        <f>Команды!F23</f>
        <v>08.07.2022 -
17.07.2022</v>
      </c>
      <c r="G23" s="18">
        <f>H23/Судьи!$B$2</f>
        <v>2.375</v>
      </c>
      <c r="H23" s="18">
        <f t="shared" ref="H23:H24" si="4">I23-J23-K23</f>
        <v>9.5</v>
      </c>
      <c r="I23" s="25">
        <f t="shared" si="1"/>
        <v>14.5</v>
      </c>
      <c r="J23" s="25">
        <f t="shared" si="2"/>
        <v>1</v>
      </c>
      <c r="K23" s="25">
        <f t="shared" si="3"/>
        <v>4</v>
      </c>
      <c r="L23" s="26">
        <f>'С-1'!L23</f>
        <v>1</v>
      </c>
      <c r="M23" s="26">
        <f>'С-2'!L23</f>
        <v>2.5</v>
      </c>
      <c r="N23" s="26">
        <f>'С-3'!L23</f>
        <v>1</v>
      </c>
      <c r="O23" s="26">
        <f>'С-4'!L23</f>
        <v>3.5</v>
      </c>
      <c r="P23" s="26">
        <f>'С-5'!L23</f>
        <v>2.5</v>
      </c>
      <c r="Q23" s="27">
        <f>'С-6'!L23</f>
        <v>4</v>
      </c>
    </row>
    <row r="24" spans="1:17" ht="35.1" customHeight="1">
      <c r="A24" s="28">
        <f>Команды!A24</f>
        <v>11</v>
      </c>
      <c r="B24" s="8" t="str">
        <f>Команды!B24</f>
        <v>Хорунжева О.Е.
(ТК МГТУ им. Н.Э. Баумана)</v>
      </c>
      <c r="C24" s="28" t="str">
        <f>Команды!C24</f>
        <v>Поволжье</v>
      </c>
      <c r="D24" s="7">
        <f>Команды!D24</f>
        <v>2</v>
      </c>
      <c r="E24" s="7">
        <f>Команды!E24</f>
        <v>2</v>
      </c>
      <c r="F24" s="7" t="str">
        <f>Команды!F24</f>
        <v>01.05.2022 -
09.05.2022</v>
      </c>
      <c r="G24" s="18">
        <f>H24/Судьи!$B$2</f>
        <v>3</v>
      </c>
      <c r="H24" s="18">
        <f t="shared" si="4"/>
        <v>12</v>
      </c>
      <c r="I24" s="25">
        <f t="shared" si="1"/>
        <v>16.5</v>
      </c>
      <c r="J24" s="25">
        <f t="shared" si="2"/>
        <v>0.5</v>
      </c>
      <c r="K24" s="25">
        <f t="shared" si="3"/>
        <v>4</v>
      </c>
      <c r="L24" s="26">
        <f>'С-1'!L24</f>
        <v>2</v>
      </c>
      <c r="M24" s="26">
        <f>'С-2'!L24</f>
        <v>2.5</v>
      </c>
      <c r="N24" s="26">
        <f>'С-3'!L24</f>
        <v>0.5</v>
      </c>
      <c r="O24" s="26">
        <f>'С-4'!L24</f>
        <v>4</v>
      </c>
      <c r="P24" s="26">
        <f>'С-5'!L24</f>
        <v>3.5</v>
      </c>
      <c r="Q24" s="27">
        <f>'С-6'!L24</f>
        <v>4</v>
      </c>
    </row>
    <row r="27" spans="1:17" ht="18">
      <c r="B27" s="3" t="s">
        <v>9</v>
      </c>
      <c r="C27" s="5" t="str">
        <f>Судьи!C5</f>
        <v>Емельянов С.А. (г. Москва, СС2К)</v>
      </c>
    </row>
    <row r="28" spans="1:17" ht="15.75">
      <c r="C28" s="5" t="str">
        <f>Судьи!C6</f>
        <v>Картузов С.А. (г. Москва, СС3К)</v>
      </c>
    </row>
    <row r="29" spans="1:17" ht="15.75">
      <c r="C29" s="5" t="str">
        <f>Судьи!C7</f>
        <v>Комаров Н.А. (Волгоградская обл., СС3К)</v>
      </c>
    </row>
    <row r="30" spans="1:17" ht="15.75">
      <c r="C30" s="5" t="str">
        <f>Судьи!C8</f>
        <v>Потапенко А.М. (г. Москва, СС2К)</v>
      </c>
    </row>
    <row r="31" spans="1:17" ht="15.75">
      <c r="C31" s="5" t="str">
        <f>Судьи!C9</f>
        <v>Романов Д.А. (Московская обл., ССВК)</v>
      </c>
    </row>
    <row r="32" spans="1:17" ht="15.75">
      <c r="C32" s="5" t="str">
        <f>Судьи!C10</f>
        <v>Фефелов А.В. (г. Москва, СС2К)</v>
      </c>
    </row>
    <row r="33" spans="2:3" ht="15.75">
      <c r="C33" s="5"/>
    </row>
    <row r="34" spans="2:3" ht="15.75">
      <c r="C34" s="5"/>
    </row>
    <row r="35" spans="2:3" ht="18">
      <c r="B35" s="3" t="s">
        <v>33</v>
      </c>
      <c r="C35" s="5" t="str">
        <f>Судьи!B13</f>
        <v>Романов Д.А. (Московская обл., ССВК)</v>
      </c>
    </row>
    <row r="36" spans="2:3" ht="18">
      <c r="B36" s="3" t="s">
        <v>34</v>
      </c>
      <c r="C36" s="5" t="str">
        <f>Судьи!B14</f>
        <v>Фефелов А.В. (г. Москва, СС2К)</v>
      </c>
    </row>
    <row r="37" spans="2:3" ht="18">
      <c r="B37" s="3" t="s">
        <v>37</v>
      </c>
      <c r="C37" s="5" t="str">
        <f>Судьи!B15</f>
        <v>Кодыш В.Э. (г. Москва, СС1К)</v>
      </c>
    </row>
  </sheetData>
  <mergeCells count="33">
    <mergeCell ref="L12:L13"/>
    <mergeCell ref="K12:K13"/>
    <mergeCell ref="C8:F8"/>
    <mergeCell ref="G10:Q11"/>
    <mergeCell ref="G12:G13"/>
    <mergeCell ref="N12:N13"/>
    <mergeCell ref="Q12:Q13"/>
    <mergeCell ref="D11:D13"/>
    <mergeCell ref="E11:E13"/>
    <mergeCell ref="A9:F9"/>
    <mergeCell ref="H12:H13"/>
    <mergeCell ref="B10:B13"/>
    <mergeCell ref="A1:B4"/>
    <mergeCell ref="C1:F4"/>
    <mergeCell ref="A5:B5"/>
    <mergeCell ref="C5:F5"/>
    <mergeCell ref="A6:B6"/>
    <mergeCell ref="A7:B7"/>
    <mergeCell ref="C6:F6"/>
    <mergeCell ref="C10:C13"/>
    <mergeCell ref="A10:A13"/>
    <mergeCell ref="P12:P13"/>
    <mergeCell ref="M12:M13"/>
    <mergeCell ref="O12:O13"/>
    <mergeCell ref="F10:F13"/>
    <mergeCell ref="I12:I13"/>
    <mergeCell ref="J12:J13"/>
    <mergeCell ref="G7:K7"/>
    <mergeCell ref="G8:K8"/>
    <mergeCell ref="L7:O7"/>
    <mergeCell ref="A8:B8"/>
    <mergeCell ref="D10:E10"/>
    <mergeCell ref="C7:F7"/>
  </mergeCells>
  <phoneticPr fontId="0" type="noConversion"/>
  <pageMargins left="0.75" right="0.75" top="1" bottom="1" header="0.5" footer="0.5"/>
  <pageSetup paperSize="9" scale="70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>
  <dimension ref="A1:Q37"/>
  <sheetViews>
    <sheetView topLeftCell="A10" zoomScale="50" zoomScaleNormal="50" workbookViewId="0">
      <selection activeCell="G29" sqref="G29"/>
    </sheetView>
  </sheetViews>
  <sheetFormatPr defaultRowHeight="12.75"/>
  <cols>
    <col min="1" max="1" width="5.7109375" customWidth="1"/>
    <col min="2" max="2" width="40.7109375" customWidth="1"/>
    <col min="3" max="3" width="35.7109375" customWidth="1"/>
    <col min="4" max="5" width="12.7109375" customWidth="1"/>
    <col min="6" max="6" width="30.7109375" customWidth="1"/>
    <col min="7" max="11" width="15.7109375" customWidth="1"/>
    <col min="12" max="17" width="18.7109375" customWidth="1"/>
    <col min="18" max="16384" width="9.140625" style="1"/>
  </cols>
  <sheetData>
    <row r="1" spans="1:17" ht="20.100000000000001" customHeight="1">
      <c r="A1" s="74" t="s">
        <v>0</v>
      </c>
      <c r="B1" s="74"/>
      <c r="C1" s="148" t="str">
        <f>Команды!C1</f>
        <v>Департамент спорта города Москвы
Федерация спортивного туризма - объединение туристов Москвы</v>
      </c>
      <c r="D1" s="149"/>
      <c r="E1" s="172"/>
      <c r="F1" s="173"/>
      <c r="G1" s="15"/>
      <c r="H1" s="15"/>
      <c r="I1" s="15"/>
      <c r="J1" s="15"/>
      <c r="K1" s="15"/>
      <c r="L1" s="6"/>
      <c r="M1" s="6"/>
      <c r="N1" s="6"/>
      <c r="O1" s="6"/>
      <c r="P1" s="6"/>
      <c r="Q1" s="16"/>
    </row>
    <row r="2" spans="1:17" ht="20.100000000000001" customHeight="1">
      <c r="A2" s="74"/>
      <c r="B2" s="74"/>
      <c r="C2" s="174"/>
      <c r="D2" s="175"/>
      <c r="E2" s="175"/>
      <c r="F2" s="176"/>
      <c r="G2" s="11"/>
      <c r="H2" s="11"/>
      <c r="I2" s="11"/>
      <c r="J2" s="11"/>
      <c r="K2" s="11"/>
      <c r="L2" s="1"/>
      <c r="M2" s="1"/>
      <c r="N2" s="1"/>
      <c r="O2" s="1"/>
      <c r="P2" s="1"/>
      <c r="Q2" s="12"/>
    </row>
    <row r="3" spans="1:17" ht="20.100000000000001" customHeight="1">
      <c r="A3" s="74"/>
      <c r="B3" s="74"/>
      <c r="C3" s="174"/>
      <c r="D3" s="175"/>
      <c r="E3" s="175"/>
      <c r="F3" s="176"/>
      <c r="G3" s="11"/>
      <c r="H3" s="11"/>
      <c r="I3" s="11"/>
      <c r="J3" s="11"/>
      <c r="K3" s="11"/>
      <c r="L3" s="1"/>
      <c r="M3" s="1"/>
      <c r="N3" s="1"/>
      <c r="O3" s="1"/>
      <c r="P3" s="1"/>
      <c r="Q3" s="12"/>
    </row>
    <row r="4" spans="1:17" ht="20.100000000000001" customHeight="1">
      <c r="A4" s="74"/>
      <c r="B4" s="74"/>
      <c r="C4" s="177"/>
      <c r="D4" s="178"/>
      <c r="E4" s="178"/>
      <c r="F4" s="179"/>
      <c r="G4" s="11"/>
      <c r="H4" s="11"/>
      <c r="I4" s="11"/>
      <c r="J4" s="11"/>
      <c r="K4" s="11"/>
      <c r="L4" s="1"/>
      <c r="M4" s="1"/>
      <c r="N4" s="1"/>
      <c r="O4" s="1"/>
      <c r="P4" s="1"/>
      <c r="Q4" s="12"/>
    </row>
    <row r="5" spans="1:17" ht="20.100000000000001" customHeight="1">
      <c r="A5" s="77" t="str">
        <f>Команды!A5</f>
        <v>Статус соревнований</v>
      </c>
      <c r="B5" s="77"/>
      <c r="C5" s="77" t="str">
        <f>Команды!C5</f>
        <v>Кубок Москвы</v>
      </c>
      <c r="D5" s="77"/>
      <c r="E5" s="77"/>
      <c r="F5" s="77"/>
      <c r="G5" s="13"/>
      <c r="H5" s="13"/>
      <c r="I5" s="13"/>
      <c r="J5" s="13"/>
      <c r="K5" s="13"/>
      <c r="L5" s="1"/>
      <c r="M5" s="1"/>
      <c r="N5" s="1"/>
      <c r="O5" s="1"/>
      <c r="P5" s="1"/>
      <c r="Q5" s="12"/>
    </row>
    <row r="6" spans="1:17" ht="20.100000000000001" customHeight="1">
      <c r="A6" s="77" t="str">
        <f>Команды!A6</f>
        <v>Спортивная дисциплина</v>
      </c>
      <c r="B6" s="77"/>
      <c r="C6" s="96" t="str">
        <f>Команды!C6</f>
        <v>Маршрут - на средствах передвижения (1-6 категория), 0840061811Я</v>
      </c>
      <c r="D6" s="96"/>
      <c r="E6" s="96"/>
      <c r="F6" s="96"/>
      <c r="G6" s="14"/>
      <c r="H6" s="14"/>
      <c r="I6" s="14"/>
      <c r="J6" s="14"/>
      <c r="K6" s="14"/>
      <c r="L6" s="1"/>
      <c r="M6" s="1"/>
      <c r="N6" s="1"/>
      <c r="O6" s="1"/>
      <c r="P6" s="1"/>
      <c r="Q6" s="12"/>
    </row>
    <row r="7" spans="1:17" ht="20.100000000000001" customHeight="1">
      <c r="A7" s="77" t="str">
        <f>Команды!A7</f>
        <v>Вид программы</v>
      </c>
      <c r="B7" s="77"/>
      <c r="C7" s="126" t="str">
        <f>Команды!C7</f>
        <v>Спортивные  маршруты  2 к.с.; средство передвижение - велосипед; 
мужчины, женщины</v>
      </c>
      <c r="D7" s="127"/>
      <c r="E7" s="127"/>
      <c r="F7" s="128"/>
      <c r="G7" s="87" t="str">
        <f>Команды!G7</f>
        <v>20 февраля 2023</v>
      </c>
      <c r="H7" s="97"/>
      <c r="I7" s="97"/>
      <c r="J7" s="97"/>
      <c r="K7" s="97"/>
      <c r="L7" s="78" t="str">
        <f>Команды!L7</f>
        <v xml:space="preserve"> г. Москва</v>
      </c>
      <c r="M7" s="91"/>
      <c r="N7" s="91"/>
      <c r="O7" s="91"/>
      <c r="P7" s="1"/>
      <c r="Q7" s="12"/>
    </row>
    <row r="8" spans="1:17" ht="20.100000000000001" customHeight="1">
      <c r="A8" s="77" t="str">
        <f>Команды!A8</f>
        <v>ПОКАЗАТЕЛЬ</v>
      </c>
      <c r="B8" s="77"/>
      <c r="C8" s="77" t="s">
        <v>6</v>
      </c>
      <c r="D8" s="77"/>
      <c r="E8" s="77"/>
      <c r="F8" s="77"/>
      <c r="G8" s="87" t="str">
        <f>Команды!G8</f>
        <v>№ СМ в ЕКП 53470</v>
      </c>
      <c r="H8" s="91"/>
      <c r="I8" s="91"/>
      <c r="J8" s="91"/>
      <c r="K8" s="91"/>
      <c r="L8" s="1"/>
      <c r="M8" s="1"/>
      <c r="N8" s="1"/>
      <c r="O8" s="1"/>
      <c r="P8" s="1"/>
      <c r="Q8" s="1"/>
    </row>
    <row r="9" spans="1:17" s="29" customFormat="1" ht="30" customHeight="1">
      <c r="A9" s="103" t="s">
        <v>45</v>
      </c>
      <c r="B9" s="104"/>
      <c r="C9" s="104"/>
      <c r="D9" s="104"/>
      <c r="E9" s="104"/>
      <c r="F9" s="105"/>
      <c r="G9" s="33"/>
      <c r="H9" s="33"/>
      <c r="I9" s="33"/>
      <c r="J9" s="33"/>
      <c r="K9" s="33"/>
    </row>
    <row r="10" spans="1:17" ht="20.100000000000001" customHeight="1">
      <c r="A10" s="106" t="str">
        <f>Команды!A10</f>
        <v>№</v>
      </c>
      <c r="B10" s="106" t="str">
        <f>Команды!B10</f>
        <v xml:space="preserve">Ф.И.О. руководителя группы
(Организация) </v>
      </c>
      <c r="C10" s="106" t="str">
        <f>Команды!C10</f>
        <v>Регион маршрута</v>
      </c>
      <c r="D10" s="80" t="str">
        <f>Команды!D10</f>
        <v xml:space="preserve">КС </v>
      </c>
      <c r="E10" s="80"/>
      <c r="F10" s="80" t="str">
        <f>Команды!F10</f>
        <v>Сроки</v>
      </c>
      <c r="G10" s="80" t="s">
        <v>6</v>
      </c>
      <c r="H10" s="80"/>
      <c r="I10" s="80"/>
      <c r="J10" s="80"/>
      <c r="K10" s="80"/>
      <c r="L10" s="80"/>
      <c r="M10" s="80"/>
      <c r="N10" s="80"/>
      <c r="O10" s="80"/>
      <c r="P10" s="80"/>
      <c r="Q10" s="80"/>
    </row>
    <row r="11" spans="1:17" s="38" customFormat="1" ht="20.100000000000001" customHeight="1">
      <c r="A11" s="106"/>
      <c r="B11" s="106"/>
      <c r="C11" s="106"/>
      <c r="D11" s="81" t="str">
        <f>Команды!D11</f>
        <v>заявлено</v>
      </c>
      <c r="E11" s="81" t="str">
        <f>Команды!E11</f>
        <v>пройдено</v>
      </c>
      <c r="F11" s="80"/>
      <c r="G11" s="80"/>
      <c r="H11" s="80"/>
      <c r="I11" s="80"/>
      <c r="J11" s="80"/>
      <c r="K11" s="80"/>
      <c r="L11" s="80"/>
      <c r="M11" s="80"/>
      <c r="N11" s="80"/>
      <c r="O11" s="80"/>
      <c r="P11" s="80"/>
      <c r="Q11" s="80"/>
    </row>
    <row r="12" spans="1:17" s="38" customFormat="1" ht="20.100000000000001" customHeight="1">
      <c r="A12" s="106"/>
      <c r="B12" s="106"/>
      <c r="C12" s="106"/>
      <c r="D12" s="81"/>
      <c r="E12" s="81"/>
      <c r="F12" s="80"/>
      <c r="G12" s="80" t="s">
        <v>31</v>
      </c>
      <c r="H12" s="171" t="s">
        <v>60</v>
      </c>
      <c r="I12" s="80" t="s">
        <v>7</v>
      </c>
      <c r="J12" s="80" t="s">
        <v>28</v>
      </c>
      <c r="K12" s="80" t="s">
        <v>29</v>
      </c>
      <c r="L12" s="80" t="str">
        <f>Судьи!B5</f>
        <v>Емельянов С.А.</v>
      </c>
      <c r="M12" s="80" t="str">
        <f>Судьи!B6</f>
        <v>Картузов С.А.</v>
      </c>
      <c r="N12" s="80" t="str">
        <f>Судьи!B7</f>
        <v>Комаров Н.А.</v>
      </c>
      <c r="O12" s="80" t="str">
        <f>Судьи!B8</f>
        <v>Потапенко А.М.</v>
      </c>
      <c r="P12" s="80" t="str">
        <f>Судьи!B9</f>
        <v>Романов Д.А.</v>
      </c>
      <c r="Q12" s="80" t="str">
        <f>Судьи!B10</f>
        <v>Фефелов А.В.</v>
      </c>
    </row>
    <row r="13" spans="1:17" s="39" customFormat="1" ht="20.100000000000001" customHeight="1">
      <c r="A13" s="106"/>
      <c r="B13" s="106"/>
      <c r="C13" s="106"/>
      <c r="D13" s="81"/>
      <c r="E13" s="81"/>
      <c r="F13" s="80"/>
      <c r="G13" s="80"/>
      <c r="H13" s="109"/>
      <c r="I13" s="80"/>
      <c r="J13" s="80"/>
      <c r="K13" s="80"/>
      <c r="L13" s="80"/>
      <c r="M13" s="80"/>
      <c r="N13" s="80"/>
      <c r="O13" s="80"/>
      <c r="P13" s="80"/>
      <c r="Q13" s="80"/>
    </row>
    <row r="14" spans="1:17" ht="35.1" customHeight="1">
      <c r="A14" s="28">
        <f>Команды!A14</f>
        <v>1</v>
      </c>
      <c r="B14" s="8" t="str">
        <f>Команды!B14</f>
        <v>Архипов А.Ю.
(ТК МГТУ им. Н.Э. Баумана)</v>
      </c>
      <c r="C14" s="28" t="str">
        <f>Команды!C14</f>
        <v>Кавказ</v>
      </c>
      <c r="D14" s="7">
        <f>Команды!D14</f>
        <v>2</v>
      </c>
      <c r="E14" s="7">
        <f>Команды!E14</f>
        <v>2</v>
      </c>
      <c r="F14" s="7" t="str">
        <f>Команды!F14</f>
        <v>07.06.2022 -
15.06.2022</v>
      </c>
      <c r="G14" s="18">
        <f>H14/Судьи!$B$2</f>
        <v>2.5</v>
      </c>
      <c r="H14" s="18">
        <f t="shared" ref="H14:H22" si="0">I14-J14-K14</f>
        <v>10</v>
      </c>
      <c r="I14" s="25">
        <f t="shared" ref="I14:I24" si="1">SUM(L14:Q14)</f>
        <v>15</v>
      </c>
      <c r="J14" s="25">
        <f t="shared" ref="J14:J24" si="2">MIN(L14:Q14)</f>
        <v>2</v>
      </c>
      <c r="K14" s="25">
        <f t="shared" ref="K14:K24" si="3">MAX(L14:Q14)</f>
        <v>3</v>
      </c>
      <c r="L14" s="26">
        <f>'С-1'!M14</f>
        <v>2</v>
      </c>
      <c r="M14" s="26">
        <f>'С-2'!M14</f>
        <v>2.5</v>
      </c>
      <c r="N14" s="26">
        <f>'С-3'!M14</f>
        <v>2</v>
      </c>
      <c r="O14" s="26">
        <f>'С-4'!M14</f>
        <v>2.5</v>
      </c>
      <c r="P14" s="26">
        <f>'С-5'!M14</f>
        <v>3</v>
      </c>
      <c r="Q14" s="27">
        <f>'С-6'!M14</f>
        <v>3</v>
      </c>
    </row>
    <row r="15" spans="1:17" ht="35.1" customHeight="1">
      <c r="A15" s="28">
        <f>Команды!A15</f>
        <v>2</v>
      </c>
      <c r="B15" s="8" t="str">
        <f>Команды!B15</f>
        <v>Бояров Г.К.
(РОО МКВ)</v>
      </c>
      <c r="C15" s="28" t="str">
        <f>Команды!C15</f>
        <v>Краснодарский край</v>
      </c>
      <c r="D15" s="7">
        <f>Команды!D15</f>
        <v>2</v>
      </c>
      <c r="E15" s="7">
        <f>Команды!E15</f>
        <v>2</v>
      </c>
      <c r="F15" s="7" t="str">
        <f>Команды!F15</f>
        <v>05.06.2022 -
12.06.2022</v>
      </c>
      <c r="G15" s="18">
        <f>H15/Судьи!$B$2</f>
        <v>2.25</v>
      </c>
      <c r="H15" s="18">
        <f t="shared" si="0"/>
        <v>9</v>
      </c>
      <c r="I15" s="25">
        <f t="shared" si="1"/>
        <v>14</v>
      </c>
      <c r="J15" s="25">
        <f t="shared" si="2"/>
        <v>2</v>
      </c>
      <c r="K15" s="25">
        <f t="shared" si="3"/>
        <v>3</v>
      </c>
      <c r="L15" s="26">
        <f>'С-1'!M15</f>
        <v>2</v>
      </c>
      <c r="M15" s="26">
        <f>'С-2'!M15</f>
        <v>2.5</v>
      </c>
      <c r="N15" s="26">
        <f>'С-3'!M15</f>
        <v>2</v>
      </c>
      <c r="O15" s="26">
        <f>'С-4'!M15</f>
        <v>2.5</v>
      </c>
      <c r="P15" s="26">
        <f>'С-5'!M15</f>
        <v>2</v>
      </c>
      <c r="Q15" s="27">
        <f>'С-6'!M15</f>
        <v>3</v>
      </c>
    </row>
    <row r="16" spans="1:17" ht="35.1" customHeight="1">
      <c r="A16" s="28">
        <f>Команды!A16</f>
        <v>3</v>
      </c>
      <c r="B16" s="8" t="str">
        <f>Команды!B16</f>
        <v>Журавлёв А.В.
(РОО МКВ)</v>
      </c>
      <c r="C16" s="28" t="str">
        <f>Команды!C16</f>
        <v>Поволжье</v>
      </c>
      <c r="D16" s="7">
        <f>Команды!D16</f>
        <v>2</v>
      </c>
      <c r="E16" s="7">
        <f>Команды!E16</f>
        <v>2</v>
      </c>
      <c r="F16" s="7" t="str">
        <f>Команды!F16</f>
        <v>01.10.2022 -
09.10.2022</v>
      </c>
      <c r="G16" s="18">
        <f>H16/Судьи!$B$2</f>
        <v>2.625</v>
      </c>
      <c r="H16" s="18">
        <f t="shared" si="0"/>
        <v>10.5</v>
      </c>
      <c r="I16" s="25">
        <f t="shared" si="1"/>
        <v>14.5</v>
      </c>
      <c r="J16" s="25">
        <f t="shared" si="2"/>
        <v>1</v>
      </c>
      <c r="K16" s="25">
        <f t="shared" si="3"/>
        <v>3</v>
      </c>
      <c r="L16" s="26">
        <f>'С-1'!M16</f>
        <v>3</v>
      </c>
      <c r="M16" s="26">
        <f>'С-2'!M16</f>
        <v>3</v>
      </c>
      <c r="N16" s="26">
        <f>'С-3'!M16</f>
        <v>2</v>
      </c>
      <c r="O16" s="26">
        <f>'С-4'!M16</f>
        <v>1</v>
      </c>
      <c r="P16" s="26">
        <f>'С-5'!M16</f>
        <v>2.5</v>
      </c>
      <c r="Q16" s="27">
        <f>'С-6'!M16</f>
        <v>3</v>
      </c>
    </row>
    <row r="17" spans="1:17" s="39" customFormat="1" ht="35.1" customHeight="1">
      <c r="A17" s="28">
        <f>Команды!A17</f>
        <v>4</v>
      </c>
      <c r="B17" s="8" t="str">
        <f>Команды!B17</f>
        <v>Климова Г.Ю.
(РОО МКВ)</v>
      </c>
      <c r="C17" s="28" t="str">
        <f>Команды!C17</f>
        <v xml:space="preserve">Крым </v>
      </c>
      <c r="D17" s="7">
        <f>Команды!D17</f>
        <v>2</v>
      </c>
      <c r="E17" s="7">
        <f>Команды!E17</f>
        <v>2</v>
      </c>
      <c r="F17" s="7" t="str">
        <f>Команды!F17</f>
        <v>04.06.2022 -
11.06.2022</v>
      </c>
      <c r="G17" s="18">
        <f>H17/Судьи!$B$2</f>
        <v>2.5</v>
      </c>
      <c r="H17" s="18">
        <f t="shared" si="0"/>
        <v>10</v>
      </c>
      <c r="I17" s="25">
        <f t="shared" si="1"/>
        <v>14</v>
      </c>
      <c r="J17" s="25">
        <f t="shared" si="2"/>
        <v>1</v>
      </c>
      <c r="K17" s="25">
        <f t="shared" si="3"/>
        <v>3</v>
      </c>
      <c r="L17" s="26">
        <f>'С-1'!M17</f>
        <v>2</v>
      </c>
      <c r="M17" s="26">
        <f>'С-2'!M17</f>
        <v>3</v>
      </c>
      <c r="N17" s="26">
        <f>'С-3'!M17</f>
        <v>2</v>
      </c>
      <c r="O17" s="26">
        <f>'С-4'!M17</f>
        <v>1</v>
      </c>
      <c r="P17" s="26">
        <f>'С-5'!M17</f>
        <v>3</v>
      </c>
      <c r="Q17" s="27">
        <f>'С-6'!M17</f>
        <v>3</v>
      </c>
    </row>
    <row r="18" spans="1:17" s="39" customFormat="1" ht="35.1" customHeight="1">
      <c r="A18" s="28">
        <f>Команды!A18</f>
        <v>5</v>
      </c>
      <c r="B18" s="8" t="str">
        <f>Команды!B18</f>
        <v>Корнеев Д.А.
(РОО МКВ)</v>
      </c>
      <c r="C18" s="28" t="str">
        <f>Команды!C18</f>
        <v>Краснодарский край</v>
      </c>
      <c r="D18" s="7">
        <f>Команды!D18</f>
        <v>2</v>
      </c>
      <c r="E18" s="7">
        <f>Команды!E18</f>
        <v>2</v>
      </c>
      <c r="F18" s="7" t="str">
        <f>Команды!F18</f>
        <v>05.06.2022 -
12.06.2022</v>
      </c>
      <c r="G18" s="18">
        <f>H18/Судьи!$B$2</f>
        <v>2.5</v>
      </c>
      <c r="H18" s="18">
        <f t="shared" si="0"/>
        <v>10</v>
      </c>
      <c r="I18" s="25">
        <f t="shared" si="1"/>
        <v>15.5</v>
      </c>
      <c r="J18" s="25">
        <f t="shared" si="2"/>
        <v>2</v>
      </c>
      <c r="K18" s="25">
        <f t="shared" si="3"/>
        <v>3.5</v>
      </c>
      <c r="L18" s="26">
        <f>'С-1'!M18</f>
        <v>2</v>
      </c>
      <c r="M18" s="26">
        <f>'С-2'!M18</f>
        <v>3.5</v>
      </c>
      <c r="N18" s="26">
        <f>'С-3'!M18</f>
        <v>2</v>
      </c>
      <c r="O18" s="26">
        <f>'С-4'!M18</f>
        <v>2</v>
      </c>
      <c r="P18" s="26">
        <f>'С-5'!M18</f>
        <v>3</v>
      </c>
      <c r="Q18" s="27">
        <f>'С-6'!M18</f>
        <v>3</v>
      </c>
    </row>
    <row r="19" spans="1:17" s="39" customFormat="1" ht="35.1" customHeight="1">
      <c r="A19" s="28">
        <f>Команды!A19</f>
        <v>6</v>
      </c>
      <c r="B19" s="8" t="str">
        <f>Команды!B19</f>
        <v>Крюкова Т.А.
(РОО МКВ)</v>
      </c>
      <c r="C19" s="28" t="str">
        <f>Команды!C19</f>
        <v>Поволжье</v>
      </c>
      <c r="D19" s="7">
        <f>Команды!D19</f>
        <v>2</v>
      </c>
      <c r="E19" s="7">
        <f>Команды!E19</f>
        <v>2</v>
      </c>
      <c r="F19" s="7" t="str">
        <f>Команды!F19</f>
        <v>02.05.2022 -
09.05.2022</v>
      </c>
      <c r="G19" s="18">
        <f>H19/Судьи!$B$2</f>
        <v>2.25</v>
      </c>
      <c r="H19" s="18">
        <f t="shared" si="0"/>
        <v>9</v>
      </c>
      <c r="I19" s="25">
        <f t="shared" si="1"/>
        <v>14</v>
      </c>
      <c r="J19" s="25">
        <f t="shared" si="2"/>
        <v>2</v>
      </c>
      <c r="K19" s="25">
        <f t="shared" si="3"/>
        <v>3</v>
      </c>
      <c r="L19" s="26">
        <f>'С-1'!M19</f>
        <v>2</v>
      </c>
      <c r="M19" s="26">
        <f>'С-2'!M19</f>
        <v>3</v>
      </c>
      <c r="N19" s="26">
        <f>'С-3'!M19</f>
        <v>2</v>
      </c>
      <c r="O19" s="26">
        <f>'С-4'!M19</f>
        <v>2</v>
      </c>
      <c r="P19" s="26">
        <f>'С-5'!M19</f>
        <v>2</v>
      </c>
      <c r="Q19" s="27">
        <f>'С-6'!M19</f>
        <v>3</v>
      </c>
    </row>
    <row r="20" spans="1:17" s="39" customFormat="1" ht="35.1" customHeight="1">
      <c r="A20" s="28">
        <f>Команды!A20</f>
        <v>7</v>
      </c>
      <c r="B20" s="8" t="str">
        <f>Команды!B20</f>
        <v>Петров М.И.
(РОО МКВ)</v>
      </c>
      <c r="C20" s="28" t="str">
        <f>Команды!C20</f>
        <v>Краснодарский край</v>
      </c>
      <c r="D20" s="7">
        <f>Команды!D20</f>
        <v>2</v>
      </c>
      <c r="E20" s="7">
        <f>Команды!E20</f>
        <v>2</v>
      </c>
      <c r="F20" s="7" t="str">
        <f>Команды!F20</f>
        <v>05.06.2022 -
12.06.2022</v>
      </c>
      <c r="G20" s="18">
        <f>H20/Судьи!$B$2</f>
        <v>2.5</v>
      </c>
      <c r="H20" s="18">
        <f t="shared" si="0"/>
        <v>10</v>
      </c>
      <c r="I20" s="25">
        <f t="shared" si="1"/>
        <v>15.5</v>
      </c>
      <c r="J20" s="25">
        <f t="shared" si="2"/>
        <v>2</v>
      </c>
      <c r="K20" s="25">
        <f t="shared" si="3"/>
        <v>3.5</v>
      </c>
      <c r="L20" s="26">
        <f>'С-1'!M20</f>
        <v>2</v>
      </c>
      <c r="M20" s="26">
        <f>'С-2'!M20</f>
        <v>3.5</v>
      </c>
      <c r="N20" s="26">
        <f>'С-3'!M20</f>
        <v>2</v>
      </c>
      <c r="O20" s="26">
        <f>'С-4'!M20</f>
        <v>2</v>
      </c>
      <c r="P20" s="26">
        <f>'С-5'!M20</f>
        <v>3</v>
      </c>
      <c r="Q20" s="27">
        <f>'С-6'!M20</f>
        <v>3</v>
      </c>
    </row>
    <row r="21" spans="1:17" s="39" customFormat="1" ht="35.1" customHeight="1">
      <c r="A21" s="28">
        <f>Команды!A21</f>
        <v>8</v>
      </c>
      <c r="B21" s="8" t="str">
        <f>Команды!B21</f>
        <v>Самойлов Ю. Л.
(ТК МГТУ им. Н.Э. Баумана)</v>
      </c>
      <c r="C21" s="28" t="str">
        <f>Команды!C21</f>
        <v>Краснодарский край, Крым</v>
      </c>
      <c r="D21" s="7">
        <f>Команды!D21</f>
        <v>2</v>
      </c>
      <c r="E21" s="7">
        <f>Команды!E21</f>
        <v>2</v>
      </c>
      <c r="F21" s="7" t="str">
        <f>Команды!F21</f>
        <v>30.04.2022 -
09.05.2022</v>
      </c>
      <c r="G21" s="18">
        <f>H21/Судьи!$B$2</f>
        <v>3</v>
      </c>
      <c r="H21" s="18">
        <f t="shared" si="0"/>
        <v>12</v>
      </c>
      <c r="I21" s="25">
        <f t="shared" si="1"/>
        <v>17</v>
      </c>
      <c r="J21" s="25">
        <f t="shared" si="2"/>
        <v>1.5</v>
      </c>
      <c r="K21" s="25">
        <f t="shared" si="3"/>
        <v>3.5</v>
      </c>
      <c r="L21" s="26">
        <f>'С-1'!M21</f>
        <v>2</v>
      </c>
      <c r="M21" s="26">
        <f>'С-2'!M21</f>
        <v>3.5</v>
      </c>
      <c r="N21" s="26">
        <f>'С-3'!M21</f>
        <v>3</v>
      </c>
      <c r="O21" s="26">
        <f>'С-4'!M21</f>
        <v>3.5</v>
      </c>
      <c r="P21" s="26">
        <f>'С-5'!M21</f>
        <v>1.5</v>
      </c>
      <c r="Q21" s="27">
        <f>'С-6'!M21</f>
        <v>3.5</v>
      </c>
    </row>
    <row r="22" spans="1:17" ht="35.1" customHeight="1">
      <c r="A22" s="28">
        <f>Команды!A22</f>
        <v>9</v>
      </c>
      <c r="B22" s="8" t="str">
        <f>Команды!B22</f>
        <v>Степичева И.В.
(ТК МГТУ им. Н.Э. Баумана)</v>
      </c>
      <c r="C22" s="28" t="str">
        <f>Команды!C22</f>
        <v>Краснодарский край, Крым</v>
      </c>
      <c r="D22" s="7">
        <f>Команды!D22</f>
        <v>2</v>
      </c>
      <c r="E22" s="7">
        <f>Команды!E22</f>
        <v>2</v>
      </c>
      <c r="F22" s="7" t="str">
        <f>Команды!F22</f>
        <v>30.04.2022 -
08.05.2022</v>
      </c>
      <c r="G22" s="18">
        <f>H22/Судьи!$B$2</f>
        <v>2.25</v>
      </c>
      <c r="H22" s="18">
        <f t="shared" si="0"/>
        <v>9</v>
      </c>
      <c r="I22" s="25">
        <f t="shared" si="1"/>
        <v>13</v>
      </c>
      <c r="J22" s="25">
        <f t="shared" si="2"/>
        <v>1</v>
      </c>
      <c r="K22" s="25">
        <f t="shared" si="3"/>
        <v>3</v>
      </c>
      <c r="L22" s="26">
        <f>'С-1'!M22</f>
        <v>2</v>
      </c>
      <c r="M22" s="26">
        <f>'С-2'!M22</f>
        <v>3</v>
      </c>
      <c r="N22" s="26">
        <f>'С-3'!M22</f>
        <v>3</v>
      </c>
      <c r="O22" s="26">
        <f>'С-4'!M22</f>
        <v>1</v>
      </c>
      <c r="P22" s="26">
        <f>'С-5'!M22</f>
        <v>1</v>
      </c>
      <c r="Q22" s="27">
        <f>'С-6'!M22</f>
        <v>3</v>
      </c>
    </row>
    <row r="23" spans="1:17" ht="35.1" customHeight="1">
      <c r="A23" s="28">
        <f>Команды!A23</f>
        <v>10</v>
      </c>
      <c r="B23" s="8" t="str">
        <f>Команды!B23</f>
        <v>Устинов А.В.
(РОО ФСТ-ОТМ)</v>
      </c>
      <c r="C23" s="28" t="str">
        <f>Команды!C23</f>
        <v>Карелия</v>
      </c>
      <c r="D23" s="7">
        <f>Команды!D23</f>
        <v>2</v>
      </c>
      <c r="E23" s="7">
        <f>Команды!E23</f>
        <v>2</v>
      </c>
      <c r="F23" s="7" t="str">
        <f>Команды!F23</f>
        <v>08.07.2022 -
17.07.2022</v>
      </c>
      <c r="G23" s="18">
        <f>H23/Судьи!$B$2</f>
        <v>2.875</v>
      </c>
      <c r="H23" s="18">
        <f t="shared" ref="H23:H24" si="4">I23-J23-K23</f>
        <v>11.5</v>
      </c>
      <c r="I23" s="25">
        <f t="shared" si="1"/>
        <v>16.5</v>
      </c>
      <c r="J23" s="25">
        <f t="shared" si="2"/>
        <v>1</v>
      </c>
      <c r="K23" s="25">
        <f t="shared" si="3"/>
        <v>4</v>
      </c>
      <c r="L23" s="26">
        <f>'С-1'!M23</f>
        <v>2</v>
      </c>
      <c r="M23" s="26">
        <f>'С-2'!M23</f>
        <v>4</v>
      </c>
      <c r="N23" s="26">
        <f>'С-3'!M23</f>
        <v>1</v>
      </c>
      <c r="O23" s="26">
        <f>'С-4'!M23</f>
        <v>2</v>
      </c>
      <c r="P23" s="26">
        <f>'С-5'!M23</f>
        <v>3.5</v>
      </c>
      <c r="Q23" s="27">
        <f>'С-6'!M23</f>
        <v>4</v>
      </c>
    </row>
    <row r="24" spans="1:17" ht="35.1" customHeight="1">
      <c r="A24" s="28">
        <f>Команды!A24</f>
        <v>11</v>
      </c>
      <c r="B24" s="8" t="str">
        <f>Команды!B24</f>
        <v>Хорунжева О.Е.
(ТК МГТУ им. Н.Э. Баумана)</v>
      </c>
      <c r="C24" s="28" t="str">
        <f>Команды!C24</f>
        <v>Поволжье</v>
      </c>
      <c r="D24" s="7">
        <f>Команды!D24</f>
        <v>2</v>
      </c>
      <c r="E24" s="7">
        <f>Команды!E24</f>
        <v>2</v>
      </c>
      <c r="F24" s="7" t="str">
        <f>Команды!F24</f>
        <v>01.05.2022 -
09.05.2022</v>
      </c>
      <c r="G24" s="18">
        <f>H24/Судьи!$B$2</f>
        <v>3.375</v>
      </c>
      <c r="H24" s="18">
        <f t="shared" si="4"/>
        <v>13.5</v>
      </c>
      <c r="I24" s="25">
        <f t="shared" si="1"/>
        <v>20.5</v>
      </c>
      <c r="J24" s="25">
        <f t="shared" si="2"/>
        <v>3</v>
      </c>
      <c r="K24" s="25">
        <f t="shared" si="3"/>
        <v>4</v>
      </c>
      <c r="L24" s="26">
        <f>'С-1'!M24</f>
        <v>3</v>
      </c>
      <c r="M24" s="26">
        <f>'С-2'!M24</f>
        <v>4</v>
      </c>
      <c r="N24" s="26">
        <f>'С-3'!M24</f>
        <v>3</v>
      </c>
      <c r="O24" s="26">
        <f>'С-4'!M24</f>
        <v>3</v>
      </c>
      <c r="P24" s="26">
        <f>'С-5'!M24</f>
        <v>3.5</v>
      </c>
      <c r="Q24" s="27">
        <f>'С-6'!M24</f>
        <v>4</v>
      </c>
    </row>
    <row r="27" spans="1:17" s="2" customFormat="1" ht="17.100000000000001" customHeight="1">
      <c r="B27" s="3" t="s">
        <v>61</v>
      </c>
      <c r="C27" s="5" t="str">
        <f>Судьи!C5</f>
        <v>Емельянов С.А. (г. Москва, СС2К)</v>
      </c>
      <c r="D27" s="5"/>
      <c r="E27" s="5"/>
      <c r="F27" s="3"/>
      <c r="K27" s="5"/>
    </row>
    <row r="28" spans="1:17" ht="18">
      <c r="C28" s="5" t="str">
        <f>Судьи!C6</f>
        <v>Картузов С.А. (г. Москва, СС3К)</v>
      </c>
      <c r="E28" s="5"/>
      <c r="F28" s="3"/>
      <c r="K28" s="5"/>
      <c r="M28" s="1"/>
      <c r="N28" s="1"/>
      <c r="O28" s="1"/>
      <c r="P28" s="1"/>
      <c r="Q28" s="1"/>
    </row>
    <row r="29" spans="1:17" ht="18">
      <c r="C29" s="5" t="str">
        <f>Судьи!C7</f>
        <v>Комаров Н.А. (Волгоградская обл., СС3К)</v>
      </c>
      <c r="E29" s="5"/>
      <c r="F29" s="3"/>
      <c r="K29" s="5"/>
      <c r="M29" s="1"/>
      <c r="N29" s="1"/>
      <c r="O29" s="1"/>
      <c r="P29" s="1"/>
      <c r="Q29" s="1"/>
    </row>
    <row r="30" spans="1:17" ht="18">
      <c r="C30" s="5" t="str">
        <f>Судьи!C8</f>
        <v>Потапенко А.М. (г. Москва, СС2К)</v>
      </c>
      <c r="E30" s="5"/>
      <c r="F30" s="3"/>
      <c r="K30" s="5"/>
      <c r="M30" s="1"/>
      <c r="N30" s="1"/>
      <c r="O30" s="1"/>
      <c r="P30" s="1"/>
      <c r="Q30" s="1"/>
    </row>
    <row r="31" spans="1:17" ht="18">
      <c r="C31" s="5" t="str">
        <f>Судьи!C9</f>
        <v>Романов Д.А. (Московская обл., ССВК)</v>
      </c>
      <c r="E31" s="5"/>
      <c r="F31" s="3"/>
      <c r="K31" s="5"/>
      <c r="M31" s="1"/>
      <c r="N31" s="1"/>
      <c r="O31" s="1"/>
      <c r="P31" s="1"/>
      <c r="Q31" s="1"/>
    </row>
    <row r="32" spans="1:17" ht="18">
      <c r="C32" s="5" t="str">
        <f>Судьи!C10</f>
        <v>Фефелов А.В. (г. Москва, СС2К)</v>
      </c>
      <c r="E32" s="5"/>
      <c r="F32" s="3"/>
      <c r="K32" s="5"/>
      <c r="M32" s="1"/>
      <c r="N32" s="1"/>
      <c r="O32" s="1"/>
      <c r="P32" s="1"/>
      <c r="Q32" s="1"/>
    </row>
    <row r="33" spans="2:3" ht="15.75">
      <c r="C33" s="5"/>
    </row>
    <row r="34" spans="2:3" ht="15.75">
      <c r="C34" s="5"/>
    </row>
    <row r="35" spans="2:3" ht="18">
      <c r="B35" s="3" t="s">
        <v>33</v>
      </c>
      <c r="C35" s="5" t="str">
        <f>Судьи!B13</f>
        <v>Романов Д.А. (Московская обл., ССВК)</v>
      </c>
    </row>
    <row r="36" spans="2:3" ht="18">
      <c r="B36" s="3" t="s">
        <v>34</v>
      </c>
      <c r="C36" s="5" t="str">
        <f>Судьи!B14</f>
        <v>Фефелов А.В. (г. Москва, СС2К)</v>
      </c>
    </row>
    <row r="37" spans="2:3" ht="18">
      <c r="B37" s="3" t="s">
        <v>37</v>
      </c>
      <c r="C37" s="5" t="str">
        <f>Судьи!B15</f>
        <v>Кодыш В.Э. (г. Москва, СС1К)</v>
      </c>
    </row>
  </sheetData>
  <mergeCells count="33">
    <mergeCell ref="P12:P13"/>
    <mergeCell ref="I12:I13"/>
    <mergeCell ref="G7:K7"/>
    <mergeCell ref="G8:K8"/>
    <mergeCell ref="L7:O7"/>
    <mergeCell ref="M12:M13"/>
    <mergeCell ref="G10:Q11"/>
    <mergeCell ref="G12:G13"/>
    <mergeCell ref="H12:H13"/>
    <mergeCell ref="Q12:Q13"/>
    <mergeCell ref="N12:N13"/>
    <mergeCell ref="O12:O13"/>
    <mergeCell ref="A6:B6"/>
    <mergeCell ref="L12:L13"/>
    <mergeCell ref="J12:J13"/>
    <mergeCell ref="K12:K13"/>
    <mergeCell ref="E11:E13"/>
    <mergeCell ref="A1:B4"/>
    <mergeCell ref="C1:F4"/>
    <mergeCell ref="A5:B5"/>
    <mergeCell ref="C5:F5"/>
    <mergeCell ref="D10:E10"/>
    <mergeCell ref="C8:F8"/>
    <mergeCell ref="A9:F9"/>
    <mergeCell ref="A10:A13"/>
    <mergeCell ref="C10:C13"/>
    <mergeCell ref="A8:B8"/>
    <mergeCell ref="C6:F6"/>
    <mergeCell ref="C7:F7"/>
    <mergeCell ref="A7:B7"/>
    <mergeCell ref="F10:F13"/>
    <mergeCell ref="B10:B13"/>
    <mergeCell ref="D11:D13"/>
  </mergeCells>
  <phoneticPr fontId="0" type="noConversion"/>
  <pageMargins left="0.75" right="0.75" top="1" bottom="1" header="0.5" footer="0.5"/>
  <pageSetup paperSize="9" scale="7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P24"/>
  <sheetViews>
    <sheetView topLeftCell="A7" zoomScale="75" zoomScaleNormal="75" workbookViewId="0">
      <selection activeCell="E25" sqref="E25"/>
    </sheetView>
  </sheetViews>
  <sheetFormatPr defaultRowHeight="12.75"/>
  <cols>
    <col min="1" max="1" width="5.7109375" customWidth="1"/>
    <col min="2" max="3" width="50.7109375" customWidth="1"/>
    <col min="4" max="5" width="12.7109375" customWidth="1"/>
    <col min="6" max="6" width="30.7109375" customWidth="1"/>
    <col min="7" max="16384" width="9.140625" style="1"/>
  </cols>
  <sheetData>
    <row r="1" spans="1:16" ht="20.100000000000001" customHeight="1">
      <c r="A1" s="74" t="s">
        <v>0</v>
      </c>
      <c r="B1" s="74"/>
      <c r="C1" s="75" t="s">
        <v>81</v>
      </c>
      <c r="D1" s="75"/>
      <c r="E1" s="76"/>
      <c r="F1" s="76"/>
    </row>
    <row r="2" spans="1:16" ht="20.100000000000001" customHeight="1">
      <c r="A2" s="74"/>
      <c r="B2" s="74"/>
      <c r="C2" s="76"/>
      <c r="D2" s="76"/>
      <c r="E2" s="76"/>
      <c r="F2" s="76"/>
    </row>
    <row r="3" spans="1:16" ht="20.100000000000001" customHeight="1">
      <c r="A3" s="74"/>
      <c r="B3" s="74"/>
      <c r="C3" s="76"/>
      <c r="D3" s="76"/>
      <c r="E3" s="76"/>
      <c r="F3" s="76"/>
    </row>
    <row r="4" spans="1:16" ht="20.100000000000001" customHeight="1">
      <c r="A4" s="74"/>
      <c r="B4" s="74"/>
      <c r="C4" s="76"/>
      <c r="D4" s="76"/>
      <c r="E4" s="76"/>
      <c r="F4" s="76"/>
    </row>
    <row r="5" spans="1:16" s="31" customFormat="1" ht="20.100000000000001" customHeight="1">
      <c r="A5" s="77" t="s">
        <v>39</v>
      </c>
      <c r="B5" s="77"/>
      <c r="C5" s="73" t="s">
        <v>82</v>
      </c>
      <c r="D5" s="73"/>
      <c r="E5" s="73"/>
      <c r="F5" s="73"/>
    </row>
    <row r="6" spans="1:16" s="31" customFormat="1" ht="20.100000000000001" customHeight="1">
      <c r="A6" s="9" t="s">
        <v>41</v>
      </c>
      <c r="B6" s="9"/>
      <c r="C6" s="71" t="s">
        <v>83</v>
      </c>
      <c r="D6" s="71"/>
      <c r="E6" s="71"/>
      <c r="F6" s="71"/>
    </row>
    <row r="7" spans="1:16" s="31" customFormat="1" ht="39.950000000000003" customHeight="1">
      <c r="A7" s="9" t="s">
        <v>38</v>
      </c>
      <c r="B7" s="9"/>
      <c r="C7" s="72" t="s">
        <v>93</v>
      </c>
      <c r="D7" s="73"/>
      <c r="E7" s="73"/>
      <c r="F7" s="73"/>
      <c r="G7" s="87" t="s">
        <v>84</v>
      </c>
      <c r="H7" s="88"/>
      <c r="I7" s="88"/>
      <c r="J7" s="88"/>
      <c r="K7" s="88"/>
      <c r="L7" s="78" t="s">
        <v>85</v>
      </c>
      <c r="M7" s="79"/>
      <c r="N7" s="79"/>
      <c r="O7" s="79"/>
      <c r="P7" s="79"/>
    </row>
    <row r="8" spans="1:16" s="31" customFormat="1" ht="20.100000000000001" customHeight="1">
      <c r="A8" s="9" t="s">
        <v>1</v>
      </c>
      <c r="B8" s="9"/>
      <c r="C8" s="77" t="s">
        <v>18</v>
      </c>
      <c r="D8" s="77"/>
      <c r="E8" s="77"/>
      <c r="F8" s="77"/>
      <c r="G8" s="89" t="s">
        <v>86</v>
      </c>
      <c r="H8" s="90"/>
      <c r="I8" s="90"/>
      <c r="J8" s="90"/>
      <c r="K8" s="90"/>
      <c r="L8" s="34"/>
      <c r="M8" s="34"/>
      <c r="N8" s="29"/>
      <c r="O8" s="29"/>
    </row>
    <row r="9" spans="1:16" ht="30" customHeight="1">
      <c r="A9" s="82" t="s">
        <v>42</v>
      </c>
      <c r="B9" s="82"/>
      <c r="C9" s="82"/>
      <c r="D9" s="82"/>
      <c r="E9" s="82"/>
      <c r="F9" s="82"/>
    </row>
    <row r="10" spans="1:16" ht="20.100000000000001" customHeight="1">
      <c r="A10" s="83" t="s">
        <v>2</v>
      </c>
      <c r="B10" s="86" t="s">
        <v>87</v>
      </c>
      <c r="C10" s="81" t="s">
        <v>57</v>
      </c>
      <c r="D10" s="80" t="s">
        <v>3</v>
      </c>
      <c r="E10" s="80"/>
      <c r="F10" s="80" t="s">
        <v>17</v>
      </c>
    </row>
    <row r="11" spans="1:16" s="38" customFormat="1" ht="20.100000000000001" customHeight="1">
      <c r="A11" s="84"/>
      <c r="B11" s="86"/>
      <c r="C11" s="81"/>
      <c r="D11" s="81" t="s">
        <v>50</v>
      </c>
      <c r="E11" s="80" t="s">
        <v>51</v>
      </c>
      <c r="F11" s="80"/>
    </row>
    <row r="12" spans="1:16" s="38" customFormat="1" ht="9.9499999999999993" customHeight="1">
      <c r="A12" s="84"/>
      <c r="B12" s="86"/>
      <c r="C12" s="81"/>
      <c r="D12" s="81"/>
      <c r="E12" s="80"/>
      <c r="F12" s="80"/>
    </row>
    <row r="13" spans="1:16" s="39" customFormat="1" ht="9.9499999999999993" customHeight="1">
      <c r="A13" s="85"/>
      <c r="B13" s="86"/>
      <c r="C13" s="81"/>
      <c r="D13" s="81"/>
      <c r="E13" s="80"/>
      <c r="F13" s="80"/>
    </row>
    <row r="14" spans="1:16" ht="35.1" customHeight="1">
      <c r="A14" s="28">
        <v>1</v>
      </c>
      <c r="B14" s="8" t="s">
        <v>94</v>
      </c>
      <c r="C14" s="28" t="s">
        <v>96</v>
      </c>
      <c r="D14" s="7">
        <v>2</v>
      </c>
      <c r="E14" s="7">
        <v>2</v>
      </c>
      <c r="F14" s="7" t="s">
        <v>95</v>
      </c>
    </row>
    <row r="15" spans="1:16" ht="35.1" customHeight="1">
      <c r="A15" s="28">
        <v>2</v>
      </c>
      <c r="B15" s="8" t="s">
        <v>97</v>
      </c>
      <c r="C15" s="28" t="s">
        <v>88</v>
      </c>
      <c r="D15" s="7">
        <v>2</v>
      </c>
      <c r="E15" s="7">
        <v>2</v>
      </c>
      <c r="F15" s="7" t="s">
        <v>98</v>
      </c>
    </row>
    <row r="16" spans="1:16" ht="35.1" customHeight="1">
      <c r="A16" s="28">
        <v>3</v>
      </c>
      <c r="B16" s="8" t="s">
        <v>99</v>
      </c>
      <c r="C16" s="28" t="s">
        <v>107</v>
      </c>
      <c r="D16" s="7">
        <v>2</v>
      </c>
      <c r="E16" s="7">
        <v>2</v>
      </c>
      <c r="F16" s="7" t="s">
        <v>100</v>
      </c>
    </row>
    <row r="17" spans="1:6" s="39" customFormat="1" ht="35.1" customHeight="1">
      <c r="A17" s="28">
        <v>4</v>
      </c>
      <c r="B17" s="8" t="s">
        <v>103</v>
      </c>
      <c r="C17" s="28" t="s">
        <v>101</v>
      </c>
      <c r="D17" s="7">
        <v>2</v>
      </c>
      <c r="E17" s="7">
        <v>2</v>
      </c>
      <c r="F17" s="7" t="s">
        <v>102</v>
      </c>
    </row>
    <row r="18" spans="1:6" s="39" customFormat="1" ht="35.1" customHeight="1">
      <c r="A18" s="28">
        <v>5</v>
      </c>
      <c r="B18" s="57" t="s">
        <v>104</v>
      </c>
      <c r="C18" s="28" t="s">
        <v>88</v>
      </c>
      <c r="D18" s="58">
        <v>2</v>
      </c>
      <c r="E18" s="58">
        <v>2</v>
      </c>
      <c r="F18" s="58" t="s">
        <v>98</v>
      </c>
    </row>
    <row r="19" spans="1:6" s="39" customFormat="1" ht="35.1" customHeight="1">
      <c r="A19" s="28">
        <v>6</v>
      </c>
      <c r="B19" s="8" t="s">
        <v>105</v>
      </c>
      <c r="C19" s="28" t="s">
        <v>107</v>
      </c>
      <c r="D19" s="7">
        <v>2</v>
      </c>
      <c r="E19" s="7">
        <v>2</v>
      </c>
      <c r="F19" s="7" t="s">
        <v>108</v>
      </c>
    </row>
    <row r="20" spans="1:6" s="39" customFormat="1" ht="35.1" customHeight="1">
      <c r="A20" s="28">
        <v>7</v>
      </c>
      <c r="B20" s="8" t="s">
        <v>106</v>
      </c>
      <c r="C20" s="28" t="s">
        <v>88</v>
      </c>
      <c r="D20" s="58">
        <v>2</v>
      </c>
      <c r="E20" s="7">
        <v>2</v>
      </c>
      <c r="F20" s="7" t="s">
        <v>98</v>
      </c>
    </row>
    <row r="21" spans="1:6" s="39" customFormat="1" ht="35.1" customHeight="1">
      <c r="A21" s="28">
        <v>8</v>
      </c>
      <c r="B21" s="8" t="s">
        <v>109</v>
      </c>
      <c r="C21" s="28" t="s">
        <v>111</v>
      </c>
      <c r="D21" s="7">
        <v>2</v>
      </c>
      <c r="E21" s="7">
        <v>2</v>
      </c>
      <c r="F21" s="7" t="s">
        <v>116</v>
      </c>
    </row>
    <row r="22" spans="1:6" ht="35.1" customHeight="1">
      <c r="A22" s="28">
        <v>9</v>
      </c>
      <c r="B22" s="8" t="s">
        <v>110</v>
      </c>
      <c r="C22" s="28" t="s">
        <v>111</v>
      </c>
      <c r="D22" s="7">
        <v>2</v>
      </c>
      <c r="E22" s="7">
        <v>2</v>
      </c>
      <c r="F22" s="7" t="s">
        <v>117</v>
      </c>
    </row>
    <row r="23" spans="1:6" ht="35.1" customHeight="1">
      <c r="A23" s="28">
        <v>10</v>
      </c>
      <c r="B23" s="8" t="s">
        <v>112</v>
      </c>
      <c r="C23" s="28" t="s">
        <v>113</v>
      </c>
      <c r="D23" s="7">
        <v>2</v>
      </c>
      <c r="E23" s="7">
        <v>2</v>
      </c>
      <c r="F23" s="7" t="s">
        <v>114</v>
      </c>
    </row>
    <row r="24" spans="1:6" ht="35.1" customHeight="1">
      <c r="A24" s="28">
        <v>11</v>
      </c>
      <c r="B24" s="8" t="s">
        <v>115</v>
      </c>
      <c r="C24" s="28" t="s">
        <v>107</v>
      </c>
      <c r="D24" s="7">
        <v>2</v>
      </c>
      <c r="E24" s="7">
        <v>2</v>
      </c>
      <c r="F24" s="7" t="s">
        <v>118</v>
      </c>
    </row>
  </sheetData>
  <mergeCells count="18">
    <mergeCell ref="L7:P7"/>
    <mergeCell ref="D10:E10"/>
    <mergeCell ref="D11:D13"/>
    <mergeCell ref="E11:E13"/>
    <mergeCell ref="C8:F8"/>
    <mergeCell ref="A9:F9"/>
    <mergeCell ref="A10:A13"/>
    <mergeCell ref="F10:F13"/>
    <mergeCell ref="B10:B13"/>
    <mergeCell ref="C10:C13"/>
    <mergeCell ref="G7:K7"/>
    <mergeCell ref="G8:K8"/>
    <mergeCell ref="C6:F6"/>
    <mergeCell ref="C7:F7"/>
    <mergeCell ref="A1:B4"/>
    <mergeCell ref="C1:F4"/>
    <mergeCell ref="A5:B5"/>
    <mergeCell ref="C5:F5"/>
  </mergeCells>
  <phoneticPr fontId="0" type="noConversion"/>
  <pageMargins left="0.75" right="0.75" top="1" bottom="1" header="0.5" footer="0.5"/>
  <pageSetup paperSize="9" scale="7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33"/>
  <sheetViews>
    <sheetView zoomScale="59" zoomScaleNormal="59" workbookViewId="0">
      <selection sqref="A1:O32"/>
    </sheetView>
  </sheetViews>
  <sheetFormatPr defaultRowHeight="12.75"/>
  <cols>
    <col min="1" max="1" width="5.7109375" customWidth="1"/>
    <col min="2" max="2" width="46.5703125" customWidth="1"/>
    <col min="3" max="3" width="35.7109375" customWidth="1"/>
    <col min="4" max="5" width="15.7109375" customWidth="1"/>
    <col min="6" max="6" width="30.7109375" customWidth="1"/>
    <col min="7" max="13" width="8.7109375" customWidth="1"/>
    <col min="14" max="14" width="15.7109375" customWidth="1"/>
    <col min="15" max="15" width="25.7109375" style="1" customWidth="1"/>
    <col min="16" max="16384" width="9.140625" style="1"/>
  </cols>
  <sheetData>
    <row r="1" spans="1:15" ht="20.100000000000001" customHeight="1">
      <c r="A1" s="74" t="s">
        <v>0</v>
      </c>
      <c r="B1" s="74"/>
      <c r="C1" s="107" t="str">
        <f>Команды!C1</f>
        <v>Департамент спорта города Москвы
Федерация спортивного туризма - объединение туристов Москвы</v>
      </c>
      <c r="D1" s="107"/>
      <c r="E1" s="94"/>
      <c r="F1" s="94"/>
      <c r="G1" s="98"/>
      <c r="H1" s="99"/>
      <c r="I1" s="99"/>
      <c r="J1" s="99"/>
      <c r="K1" s="99"/>
      <c r="L1" s="99"/>
      <c r="M1" s="99"/>
      <c r="N1" s="99"/>
      <c r="O1" s="99"/>
    </row>
    <row r="2" spans="1:15" ht="20.100000000000001" customHeight="1">
      <c r="A2" s="74"/>
      <c r="B2" s="74"/>
      <c r="C2" s="94"/>
      <c r="D2" s="94"/>
      <c r="E2" s="94"/>
      <c r="F2" s="94"/>
      <c r="G2" s="98"/>
      <c r="H2" s="99"/>
      <c r="I2" s="99"/>
      <c r="J2" s="99"/>
      <c r="K2" s="99"/>
      <c r="L2" s="99"/>
      <c r="M2" s="99"/>
      <c r="N2" s="99"/>
      <c r="O2" s="99"/>
    </row>
    <row r="3" spans="1:15" ht="20.100000000000001" customHeight="1">
      <c r="A3" s="74"/>
      <c r="B3" s="74"/>
      <c r="C3" s="94"/>
      <c r="D3" s="94"/>
      <c r="E3" s="94"/>
      <c r="F3" s="94"/>
      <c r="G3" s="98"/>
      <c r="H3" s="99"/>
      <c r="I3" s="99"/>
      <c r="J3" s="99"/>
      <c r="K3" s="99"/>
      <c r="L3" s="99"/>
      <c r="M3" s="99"/>
      <c r="N3" s="99"/>
      <c r="O3" s="99"/>
    </row>
    <row r="4" spans="1:15" ht="20.100000000000001" customHeight="1">
      <c r="A4" s="74"/>
      <c r="B4" s="74"/>
      <c r="C4" s="94"/>
      <c r="D4" s="94"/>
      <c r="E4" s="94"/>
      <c r="F4" s="94"/>
      <c r="G4" s="98"/>
      <c r="H4" s="99"/>
      <c r="I4" s="99"/>
      <c r="J4" s="99"/>
      <c r="K4" s="99"/>
      <c r="L4" s="99"/>
      <c r="M4" s="99"/>
      <c r="N4" s="99"/>
      <c r="O4" s="99"/>
    </row>
    <row r="5" spans="1:15" s="29" customFormat="1" ht="20.100000000000001" customHeight="1">
      <c r="A5" s="95" t="str">
        <f>Команды!A5</f>
        <v>Статус соревнований</v>
      </c>
      <c r="B5" s="95"/>
      <c r="C5" s="95" t="str">
        <f>Команды!C5</f>
        <v>Кубок Москвы</v>
      </c>
      <c r="D5" s="95"/>
      <c r="E5" s="95"/>
      <c r="F5" s="95"/>
      <c r="G5" s="98"/>
      <c r="H5" s="99"/>
      <c r="I5" s="99"/>
      <c r="J5" s="99"/>
      <c r="K5" s="99"/>
      <c r="L5" s="99"/>
      <c r="M5" s="99"/>
      <c r="N5" s="99"/>
      <c r="O5" s="99"/>
    </row>
    <row r="6" spans="1:15" s="29" customFormat="1" ht="20.100000000000001" customHeight="1">
      <c r="A6" s="95" t="str">
        <f>Команды!A6</f>
        <v>Спортивная дисциплина</v>
      </c>
      <c r="B6" s="95"/>
      <c r="C6" s="96" t="str">
        <f>Команды!C6</f>
        <v>Маршрут - на средствах передвижения (1-6 категория), 0840061811Я</v>
      </c>
      <c r="D6" s="96"/>
      <c r="E6" s="96"/>
      <c r="F6" s="96"/>
      <c r="G6" s="98"/>
      <c r="H6" s="99"/>
      <c r="I6" s="99"/>
      <c r="J6" s="99"/>
      <c r="K6" s="99"/>
      <c r="L6" s="99"/>
      <c r="M6" s="99"/>
      <c r="N6" s="99"/>
      <c r="O6" s="99"/>
    </row>
    <row r="7" spans="1:15" s="29" customFormat="1" ht="39.950000000000003" customHeight="1">
      <c r="A7" s="95" t="str">
        <f>Команды!A7</f>
        <v>Вид программы</v>
      </c>
      <c r="B7" s="95"/>
      <c r="C7" s="100" t="str">
        <f>Команды!C7</f>
        <v>Спортивные  маршруты  2 к.с.; средство передвижение - велосипед; 
мужчины, женщины</v>
      </c>
      <c r="D7" s="101"/>
      <c r="E7" s="101"/>
      <c r="F7" s="102"/>
      <c r="G7" s="87" t="str">
        <f>Команды!G7</f>
        <v>20 февраля 2023</v>
      </c>
      <c r="H7" s="97"/>
      <c r="I7" s="97"/>
      <c r="J7" s="97"/>
      <c r="K7" s="97"/>
      <c r="L7" s="78" t="str">
        <f>Команды!L7</f>
        <v xml:space="preserve"> г. Москва</v>
      </c>
      <c r="M7" s="91"/>
      <c r="N7" s="91"/>
      <c r="O7" s="91"/>
    </row>
    <row r="8" spans="1:15" s="29" customFormat="1" ht="20.100000000000001" customHeight="1">
      <c r="A8" s="95" t="str">
        <f>Команды!A8</f>
        <v>ПОКАЗАТЕЛЬ</v>
      </c>
      <c r="B8" s="95"/>
      <c r="C8" s="95" t="str">
        <f>Команды!C8</f>
        <v>Сложность/Новизна/Безопасность/Напряженность/Полезность</v>
      </c>
      <c r="D8" s="95"/>
      <c r="E8" s="95"/>
      <c r="F8" s="95"/>
      <c r="G8" s="87" t="str">
        <f>Команды!G8</f>
        <v>№ СМ в ЕКП 53470</v>
      </c>
      <c r="H8" s="91"/>
      <c r="I8" s="91"/>
      <c r="J8" s="91"/>
      <c r="K8" s="91"/>
      <c r="L8" s="35"/>
      <c r="M8" s="35"/>
      <c r="N8" s="36"/>
      <c r="O8" s="36"/>
    </row>
    <row r="9" spans="1:15" s="29" customFormat="1" ht="30" customHeight="1">
      <c r="A9" s="103" t="s">
        <v>49</v>
      </c>
      <c r="B9" s="104"/>
      <c r="C9" s="104"/>
      <c r="D9" s="104"/>
      <c r="E9" s="104"/>
      <c r="F9" s="105"/>
    </row>
    <row r="10" spans="1:15" ht="20.100000000000001" customHeight="1">
      <c r="A10" s="106" t="str">
        <f>Команды!A10</f>
        <v>№</v>
      </c>
      <c r="B10" s="106" t="str">
        <f>Команды!B10</f>
        <v xml:space="preserve">Ф.И.О. руководителя группы
(Организация) </v>
      </c>
      <c r="C10" s="106" t="str">
        <f>Команды!C10</f>
        <v>Регион маршрута</v>
      </c>
      <c r="D10" s="80" t="str">
        <f>Команды!D10</f>
        <v xml:space="preserve">КС </v>
      </c>
      <c r="E10" s="80"/>
      <c r="F10" s="80" t="str">
        <f>Команды!F10</f>
        <v>Сроки</v>
      </c>
      <c r="G10" s="93" t="s">
        <v>36</v>
      </c>
      <c r="H10" s="93"/>
      <c r="I10" s="93"/>
      <c r="J10" s="93"/>
      <c r="K10" s="93"/>
      <c r="L10" s="93"/>
      <c r="M10" s="93"/>
      <c r="N10" s="92" t="s">
        <v>52</v>
      </c>
      <c r="O10" s="81" t="s">
        <v>8</v>
      </c>
    </row>
    <row r="11" spans="1:15" s="38" customFormat="1" ht="20.100000000000001" customHeight="1">
      <c r="A11" s="106"/>
      <c r="B11" s="106"/>
      <c r="C11" s="106"/>
      <c r="D11" s="81" t="str">
        <f>Команды!D11</f>
        <v>заявлено</v>
      </c>
      <c r="E11" s="81" t="str">
        <f>Команды!E11</f>
        <v>пройдено</v>
      </c>
      <c r="F11" s="80"/>
      <c r="G11" s="80" t="s">
        <v>13</v>
      </c>
      <c r="H11" s="80" t="s">
        <v>10</v>
      </c>
      <c r="I11" s="93" t="s">
        <v>56</v>
      </c>
      <c r="J11" s="93"/>
      <c r="K11" s="93"/>
      <c r="L11" s="80" t="s">
        <v>11</v>
      </c>
      <c r="M11" s="80" t="s">
        <v>12</v>
      </c>
      <c r="N11" s="92"/>
      <c r="O11" s="81"/>
    </row>
    <row r="12" spans="1:15" s="38" customFormat="1" ht="9.9499999999999993" customHeight="1">
      <c r="A12" s="106"/>
      <c r="B12" s="106"/>
      <c r="C12" s="106"/>
      <c r="D12" s="81"/>
      <c r="E12" s="81"/>
      <c r="F12" s="80"/>
      <c r="G12" s="94"/>
      <c r="H12" s="94"/>
      <c r="I12" s="80" t="s">
        <v>53</v>
      </c>
      <c r="J12" s="80" t="s">
        <v>54</v>
      </c>
      <c r="K12" s="80" t="s">
        <v>55</v>
      </c>
      <c r="L12" s="94"/>
      <c r="M12" s="94"/>
      <c r="N12" s="92"/>
      <c r="O12" s="81"/>
    </row>
    <row r="13" spans="1:15" s="39" customFormat="1" ht="9.9499999999999993" customHeight="1">
      <c r="A13" s="106"/>
      <c r="B13" s="106"/>
      <c r="C13" s="106"/>
      <c r="D13" s="81"/>
      <c r="E13" s="81"/>
      <c r="F13" s="80"/>
      <c r="G13" s="94"/>
      <c r="H13" s="94"/>
      <c r="I13" s="80"/>
      <c r="J13" s="80"/>
      <c r="K13" s="80"/>
      <c r="L13" s="94"/>
      <c r="M13" s="94"/>
      <c r="N13" s="92"/>
      <c r="O13" s="81"/>
    </row>
    <row r="14" spans="1:15" ht="35.1" customHeight="1">
      <c r="A14" s="28">
        <f>Команды!A14</f>
        <v>1</v>
      </c>
      <c r="B14" s="8" t="str">
        <f>Команды!B14</f>
        <v>Архипов А.Ю.
(ТК МГТУ им. Н.Э. Баумана)</v>
      </c>
      <c r="C14" s="28" t="str">
        <f>Команды!C14</f>
        <v>Кавказ</v>
      </c>
      <c r="D14" s="7">
        <f>Команды!D14</f>
        <v>2</v>
      </c>
      <c r="E14" s="7">
        <v>2</v>
      </c>
      <c r="F14" s="7" t="str">
        <f>Команды!F14</f>
        <v>07.06.2022 -
15.06.2022</v>
      </c>
      <c r="G14" s="20">
        <f>С!G14</f>
        <v>11.5</v>
      </c>
      <c r="H14" s="20">
        <f>Нв!G14</f>
        <v>1</v>
      </c>
      <c r="I14" s="20">
        <f>СТ!G14</f>
        <v>-0.5</v>
      </c>
      <c r="J14" s="20">
        <f>Тк!G14</f>
        <v>1.125</v>
      </c>
      <c r="K14" s="20">
        <f>Т!G14</f>
        <v>0.75</v>
      </c>
      <c r="L14" s="20">
        <f>Н!G14</f>
        <v>1.25</v>
      </c>
      <c r="M14" s="20">
        <f>П!G14</f>
        <v>2.5</v>
      </c>
      <c r="N14" s="21">
        <f t="shared" ref="N14:N22" si="0">SUM(G14:M14)</f>
        <v>17.625</v>
      </c>
      <c r="O14" s="40">
        <v>8</v>
      </c>
    </row>
    <row r="15" spans="1:15" ht="35.1" customHeight="1">
      <c r="A15" s="28">
        <f>Команды!A15</f>
        <v>2</v>
      </c>
      <c r="B15" s="8" t="str">
        <f>Команды!B15</f>
        <v>Бояров Г.К.
(РОО МКВ)</v>
      </c>
      <c r="C15" s="28" t="str">
        <f>Команды!C15</f>
        <v>Краснодарский край</v>
      </c>
      <c r="D15" s="7">
        <f>Команды!D15</f>
        <v>2</v>
      </c>
      <c r="E15" s="7">
        <v>2</v>
      </c>
      <c r="F15" s="7" t="str">
        <f>Команды!F15</f>
        <v>05.06.2022 -
12.06.2022</v>
      </c>
      <c r="G15" s="20">
        <f>С!G15</f>
        <v>11.5</v>
      </c>
      <c r="H15" s="20">
        <f>Нв!G15</f>
        <v>0.75</v>
      </c>
      <c r="I15" s="20">
        <f>СТ!G15</f>
        <v>0.875</v>
      </c>
      <c r="J15" s="20">
        <f>Тк!G15</f>
        <v>0.875</v>
      </c>
      <c r="K15" s="20">
        <f>Т!G15</f>
        <v>0</v>
      </c>
      <c r="L15" s="20">
        <f>Н!G15</f>
        <v>2.25</v>
      </c>
      <c r="M15" s="20">
        <f>П!G15</f>
        <v>2.25</v>
      </c>
      <c r="N15" s="21">
        <f t="shared" si="0"/>
        <v>18.5</v>
      </c>
      <c r="O15" s="40">
        <v>7</v>
      </c>
    </row>
    <row r="16" spans="1:15" ht="35.1" customHeight="1">
      <c r="A16" s="28">
        <f>Команды!A16</f>
        <v>3</v>
      </c>
      <c r="B16" s="8" t="str">
        <f>Команды!B16</f>
        <v>Журавлёв А.В.
(РОО МКВ)</v>
      </c>
      <c r="C16" s="28" t="str">
        <f>Команды!C16</f>
        <v>Поволжье</v>
      </c>
      <c r="D16" s="7">
        <f>Команды!D16</f>
        <v>2</v>
      </c>
      <c r="E16" s="7">
        <v>2</v>
      </c>
      <c r="F16" s="7" t="str">
        <f>Команды!F16</f>
        <v>01.10.2022 -
09.10.2022</v>
      </c>
      <c r="G16" s="20">
        <f>С!G16</f>
        <v>10.75</v>
      </c>
      <c r="H16" s="20">
        <f>Нв!G16</f>
        <v>2.25</v>
      </c>
      <c r="I16" s="20">
        <f>СТ!G16</f>
        <v>1.125</v>
      </c>
      <c r="J16" s="20">
        <f>Тк!G16</f>
        <v>1</v>
      </c>
      <c r="K16" s="20">
        <f>Т!G16</f>
        <v>1</v>
      </c>
      <c r="L16" s="20">
        <f>Н!G16</f>
        <v>1.625</v>
      </c>
      <c r="M16" s="20">
        <f>П!G16</f>
        <v>2.625</v>
      </c>
      <c r="N16" s="21">
        <f t="shared" si="0"/>
        <v>20.375</v>
      </c>
      <c r="O16" s="40">
        <v>5</v>
      </c>
    </row>
    <row r="17" spans="1:15" s="39" customFormat="1" ht="35.1" customHeight="1">
      <c r="A17" s="28">
        <f>Команды!A17</f>
        <v>4</v>
      </c>
      <c r="B17" s="8" t="str">
        <f>Команды!B17</f>
        <v>Климова Г.Ю.
(РОО МКВ)</v>
      </c>
      <c r="C17" s="28" t="str">
        <f>Команды!C17</f>
        <v xml:space="preserve">Крым </v>
      </c>
      <c r="D17" s="7">
        <f>Команды!D17</f>
        <v>2</v>
      </c>
      <c r="E17" s="7">
        <v>2</v>
      </c>
      <c r="F17" s="7" t="str">
        <f>Команды!F17</f>
        <v>04.06.2022 -
11.06.2022</v>
      </c>
      <c r="G17" s="20">
        <f>С!G17</f>
        <v>10</v>
      </c>
      <c r="H17" s="20">
        <f>Нв!G17</f>
        <v>0.625</v>
      </c>
      <c r="I17" s="20">
        <f>СТ!G17</f>
        <v>1</v>
      </c>
      <c r="J17" s="20">
        <f>Тк!G17</f>
        <v>0.875</v>
      </c>
      <c r="K17" s="20">
        <f>Т!G17</f>
        <v>0.5</v>
      </c>
      <c r="L17" s="20">
        <f>Н!G17</f>
        <v>1.125</v>
      </c>
      <c r="M17" s="20">
        <f>П!G17</f>
        <v>2.5</v>
      </c>
      <c r="N17" s="21">
        <f t="shared" si="0"/>
        <v>16.625</v>
      </c>
      <c r="O17" s="40">
        <v>10</v>
      </c>
    </row>
    <row r="18" spans="1:15" s="39" customFormat="1" ht="35.1" customHeight="1">
      <c r="A18" s="28">
        <f>Команды!A18</f>
        <v>5</v>
      </c>
      <c r="B18" s="8" t="str">
        <f>Команды!B18</f>
        <v>Корнеев Д.А.
(РОО МКВ)</v>
      </c>
      <c r="C18" s="28" t="str">
        <f>Команды!C18</f>
        <v>Краснодарский край</v>
      </c>
      <c r="D18" s="7">
        <f>Команды!D18</f>
        <v>2</v>
      </c>
      <c r="E18" s="7">
        <v>2</v>
      </c>
      <c r="F18" s="7" t="str">
        <f>Команды!F18</f>
        <v>05.06.2022 -
12.06.2022</v>
      </c>
      <c r="G18" s="20">
        <f>С!G18</f>
        <v>14.5</v>
      </c>
      <c r="H18" s="20">
        <f>Нв!G18</f>
        <v>1.125</v>
      </c>
      <c r="I18" s="20">
        <f>СТ!G18</f>
        <v>-0.5</v>
      </c>
      <c r="J18" s="20">
        <f>Тк!G18</f>
        <v>0.875</v>
      </c>
      <c r="K18" s="20">
        <f>Т!G18</f>
        <v>0.875</v>
      </c>
      <c r="L18" s="20">
        <f>Н!G18</f>
        <v>2.25</v>
      </c>
      <c r="M18" s="20">
        <f>П!G18</f>
        <v>2.5</v>
      </c>
      <c r="N18" s="21">
        <f t="shared" si="0"/>
        <v>21.625</v>
      </c>
      <c r="O18" s="40">
        <v>3</v>
      </c>
    </row>
    <row r="19" spans="1:15" s="39" customFormat="1" ht="35.1" customHeight="1">
      <c r="A19" s="28">
        <f>Команды!A19</f>
        <v>6</v>
      </c>
      <c r="B19" s="8" t="str">
        <f>Команды!B19</f>
        <v>Крюкова Т.А.
(РОО МКВ)</v>
      </c>
      <c r="C19" s="28" t="str">
        <f>Команды!C19</f>
        <v>Поволжье</v>
      </c>
      <c r="D19" s="7">
        <f>Команды!D19</f>
        <v>2</v>
      </c>
      <c r="E19" s="7">
        <v>2</v>
      </c>
      <c r="F19" s="7" t="str">
        <f>Команды!F19</f>
        <v>02.05.2022 -
09.05.2022</v>
      </c>
      <c r="G19" s="20">
        <f>С!G19</f>
        <v>13.25</v>
      </c>
      <c r="H19" s="20">
        <f>Нв!G19</f>
        <v>0.875</v>
      </c>
      <c r="I19" s="20">
        <f>СТ!G19</f>
        <v>0.875</v>
      </c>
      <c r="J19" s="20">
        <f>Тк!G19</f>
        <v>0.75</v>
      </c>
      <c r="K19" s="20">
        <f>Т!G19</f>
        <v>0.875</v>
      </c>
      <c r="L19" s="20">
        <f>Н!G19</f>
        <v>1.875</v>
      </c>
      <c r="M19" s="20">
        <f>П!G19</f>
        <v>2.25</v>
      </c>
      <c r="N19" s="21">
        <f t="shared" si="0"/>
        <v>20.75</v>
      </c>
      <c r="O19" s="40">
        <v>4</v>
      </c>
    </row>
    <row r="20" spans="1:15" s="39" customFormat="1" ht="35.1" customHeight="1">
      <c r="A20" s="28">
        <f>Команды!A20</f>
        <v>7</v>
      </c>
      <c r="B20" s="8" t="str">
        <f>Команды!B20</f>
        <v>Петров М.И.
(РОО МКВ)</v>
      </c>
      <c r="C20" s="28" t="str">
        <f>Команды!C20</f>
        <v>Краснодарский край</v>
      </c>
      <c r="D20" s="7">
        <f>Команды!D20</f>
        <v>2</v>
      </c>
      <c r="E20" s="7">
        <v>2</v>
      </c>
      <c r="F20" s="7" t="str">
        <f>Команды!F20</f>
        <v>05.06.2022 -
12.06.2022</v>
      </c>
      <c r="G20" s="20">
        <f>С!G20</f>
        <v>12</v>
      </c>
      <c r="H20" s="20">
        <f>Нв!G20</f>
        <v>1</v>
      </c>
      <c r="I20" s="20">
        <f>СТ!G20</f>
        <v>1</v>
      </c>
      <c r="J20" s="20">
        <f>Тк!G20</f>
        <v>0.875</v>
      </c>
      <c r="K20" s="20">
        <f>Т!G20</f>
        <v>0.75</v>
      </c>
      <c r="L20" s="20">
        <f>Н!G20</f>
        <v>2.125</v>
      </c>
      <c r="M20" s="20">
        <f>П!G20</f>
        <v>2.5</v>
      </c>
      <c r="N20" s="21">
        <f t="shared" si="0"/>
        <v>20.25</v>
      </c>
      <c r="O20" s="40">
        <v>6</v>
      </c>
    </row>
    <row r="21" spans="1:15" s="39" customFormat="1" ht="35.1" customHeight="1">
      <c r="A21" s="28">
        <f>Команды!A21</f>
        <v>8</v>
      </c>
      <c r="B21" s="8" t="str">
        <f>Команды!B21</f>
        <v>Самойлов Ю. Л.
(ТК МГТУ им. Н.Э. Баумана)</v>
      </c>
      <c r="C21" s="28" t="str">
        <f>Команды!C21</f>
        <v>Краснодарский край, Крым</v>
      </c>
      <c r="D21" s="7">
        <f>Команды!D21</f>
        <v>2</v>
      </c>
      <c r="E21" s="7">
        <v>2</v>
      </c>
      <c r="F21" s="7" t="str">
        <f>Команды!F21</f>
        <v>30.04.2022 -
09.05.2022</v>
      </c>
      <c r="G21" s="20">
        <f>С!G21</f>
        <v>14.375</v>
      </c>
      <c r="H21" s="20">
        <f>Нв!G21</f>
        <v>1</v>
      </c>
      <c r="I21" s="20">
        <f>СТ!G21</f>
        <v>-2.375</v>
      </c>
      <c r="J21" s="20">
        <f>Тк!G21</f>
        <v>-1.375</v>
      </c>
      <c r="K21" s="20">
        <f>Т!G21</f>
        <v>-0.625</v>
      </c>
      <c r="L21" s="20">
        <f>Н!G21</f>
        <v>0.875</v>
      </c>
      <c r="M21" s="20">
        <f>П!G21</f>
        <v>3</v>
      </c>
      <c r="N21" s="21">
        <f t="shared" si="0"/>
        <v>14.875</v>
      </c>
      <c r="O21" s="40">
        <v>11</v>
      </c>
    </row>
    <row r="22" spans="1:15" ht="35.1" customHeight="1">
      <c r="A22" s="28">
        <f>Команды!A22</f>
        <v>9</v>
      </c>
      <c r="B22" s="8" t="str">
        <f>Команды!B22</f>
        <v>Степичева И.В.
(ТК МГТУ им. Н.Э. Баумана)</v>
      </c>
      <c r="C22" s="28" t="str">
        <f>Команды!C22</f>
        <v>Краснодарский край, Крым</v>
      </c>
      <c r="D22" s="7">
        <f>Команды!D22</f>
        <v>2</v>
      </c>
      <c r="E22" s="7">
        <v>2</v>
      </c>
      <c r="F22" s="7" t="str">
        <f>Команды!F22</f>
        <v>30.04.2022 -
08.05.2022</v>
      </c>
      <c r="G22" s="20">
        <f>С!G22</f>
        <v>12.75</v>
      </c>
      <c r="H22" s="20">
        <f>Нв!G22</f>
        <v>0.125</v>
      </c>
      <c r="I22" s="20">
        <f>СТ!G22</f>
        <v>-0.625</v>
      </c>
      <c r="J22" s="20">
        <f>Тк!G22</f>
        <v>0.875</v>
      </c>
      <c r="K22" s="20">
        <f>Т!G22</f>
        <v>0.625</v>
      </c>
      <c r="L22" s="20">
        <f>Н!G22</f>
        <v>1.5</v>
      </c>
      <c r="M22" s="20">
        <f>П!G22</f>
        <v>2.25</v>
      </c>
      <c r="N22" s="21">
        <f t="shared" si="0"/>
        <v>17.5</v>
      </c>
      <c r="O22" s="40">
        <v>9</v>
      </c>
    </row>
    <row r="23" spans="1:15" ht="35.1" customHeight="1">
      <c r="A23" s="28">
        <f>Команды!A23</f>
        <v>10</v>
      </c>
      <c r="B23" s="8" t="str">
        <f>Команды!B23</f>
        <v>Устинов А.В.
(РОО ФСТ-ОТМ)</v>
      </c>
      <c r="C23" s="28" t="str">
        <f>Команды!C23</f>
        <v>Карелия</v>
      </c>
      <c r="D23" s="7">
        <f>Команды!D23</f>
        <v>2</v>
      </c>
      <c r="E23" s="7">
        <v>2</v>
      </c>
      <c r="F23" s="7" t="str">
        <f>Команды!F23</f>
        <v>08.07.2022 -
17.07.2022</v>
      </c>
      <c r="G23" s="20">
        <f>С!G23</f>
        <v>13.5</v>
      </c>
      <c r="H23" s="20">
        <f>Нв!G23</f>
        <v>1.375</v>
      </c>
      <c r="I23" s="20">
        <f>СТ!G23</f>
        <v>1</v>
      </c>
      <c r="J23" s="20">
        <f>Тк!G23</f>
        <v>1</v>
      </c>
      <c r="K23" s="20">
        <f>Т!G23</f>
        <v>0.75</v>
      </c>
      <c r="L23" s="20">
        <f>Н!G23</f>
        <v>2.375</v>
      </c>
      <c r="M23" s="20">
        <f>П!G23</f>
        <v>2.875</v>
      </c>
      <c r="N23" s="21">
        <f t="shared" ref="N23" si="1">SUM(G23:M23)</f>
        <v>22.875</v>
      </c>
      <c r="O23" s="40">
        <v>2</v>
      </c>
    </row>
    <row r="24" spans="1:15" ht="35.1" customHeight="1">
      <c r="A24" s="28">
        <f>Команды!A24</f>
        <v>11</v>
      </c>
      <c r="B24" s="8" t="str">
        <f>Команды!B24</f>
        <v>Хорунжева О.Е.
(ТК МГТУ им. Н.Э. Баумана)</v>
      </c>
      <c r="C24" s="28" t="str">
        <f>Команды!C24</f>
        <v>Поволжье</v>
      </c>
      <c r="D24" s="7">
        <f>Команды!D24</f>
        <v>2</v>
      </c>
      <c r="E24" s="7">
        <v>2</v>
      </c>
      <c r="F24" s="7" t="str">
        <f>Команды!F24</f>
        <v>01.05.2022 -
09.05.2022</v>
      </c>
      <c r="G24" s="20">
        <f>С!G24</f>
        <v>13.75</v>
      </c>
      <c r="H24" s="20">
        <f>Нв!G24</f>
        <v>1.125</v>
      </c>
      <c r="I24" s="20">
        <f>СТ!G24</f>
        <v>1</v>
      </c>
      <c r="J24" s="20">
        <f>Тк!G24</f>
        <v>1</v>
      </c>
      <c r="K24" s="20">
        <f>Т!G24</f>
        <v>1</v>
      </c>
      <c r="L24" s="20">
        <f>Н!G24</f>
        <v>3</v>
      </c>
      <c r="M24" s="20">
        <f>П!G24</f>
        <v>3.375</v>
      </c>
      <c r="N24" s="21">
        <f t="shared" ref="N24" si="2">SUM(G24:M24)</f>
        <v>24.25</v>
      </c>
      <c r="O24" s="40">
        <v>1</v>
      </c>
    </row>
    <row r="27" spans="1:15" s="2" customFormat="1" ht="17.100000000000001" customHeight="1">
      <c r="B27" s="3" t="s">
        <v>61</v>
      </c>
      <c r="C27" s="5" t="str">
        <f>Судьи!C5</f>
        <v>Емельянов С.А. (г. Москва, СС2К)</v>
      </c>
      <c r="D27" s="5"/>
      <c r="E27" s="5"/>
      <c r="F27" s="3" t="s">
        <v>64</v>
      </c>
      <c r="M27" s="5"/>
    </row>
    <row r="28" spans="1:15" ht="18">
      <c r="C28" s="5" t="str">
        <f>Судьи!C6</f>
        <v>Картузов С.А. (г. Москва, СС3К)</v>
      </c>
      <c r="E28" s="5"/>
      <c r="F28" s="3" t="s">
        <v>63</v>
      </c>
      <c r="M28" s="5" t="str">
        <f>Судьи!B13</f>
        <v>Романов Д.А. (Московская обл., ССВК)</v>
      </c>
    </row>
    <row r="29" spans="1:15" ht="18">
      <c r="C29" s="5" t="str">
        <f>Судьи!C7</f>
        <v>Комаров Н.А. (Волгоградская обл., СС3К)</v>
      </c>
      <c r="E29" s="5"/>
      <c r="F29" s="3"/>
      <c r="M29" s="5"/>
    </row>
    <row r="30" spans="1:15" ht="18">
      <c r="C30" s="5" t="str">
        <f>Судьи!C8</f>
        <v>Потапенко А.М. (г. Москва, СС2К)</v>
      </c>
      <c r="E30" s="5"/>
      <c r="F30" s="3" t="s">
        <v>34</v>
      </c>
      <c r="M30" s="5" t="str">
        <f>Судьи!B14</f>
        <v>Фефелов А.В. (г. Москва, СС2К)</v>
      </c>
    </row>
    <row r="31" spans="1:15" ht="18">
      <c r="C31" s="5" t="str">
        <f>Судьи!C9</f>
        <v>Романов Д.А. (Московская обл., ССВК)</v>
      </c>
      <c r="E31" s="5"/>
      <c r="F31" s="3"/>
      <c r="M31" s="5"/>
    </row>
    <row r="32" spans="1:15" ht="18">
      <c r="C32" s="5" t="str">
        <f>Судьи!C10</f>
        <v>Фефелов А.В. (г. Москва, СС2К)</v>
      </c>
      <c r="E32" s="5"/>
      <c r="F32" s="3" t="s">
        <v>37</v>
      </c>
      <c r="M32" s="5" t="str">
        <f>Судьи!B15</f>
        <v>Кодыш В.Э. (г. Москва, СС1К)</v>
      </c>
    </row>
    <row r="33" spans="3:3" ht="15.75">
      <c r="C33" s="5"/>
    </row>
  </sheetData>
  <mergeCells count="33">
    <mergeCell ref="D10:E10"/>
    <mergeCell ref="D11:D13"/>
    <mergeCell ref="E11:E13"/>
    <mergeCell ref="A7:B7"/>
    <mergeCell ref="C8:F8"/>
    <mergeCell ref="C7:F7"/>
    <mergeCell ref="A9:F9"/>
    <mergeCell ref="A10:A13"/>
    <mergeCell ref="F10:F13"/>
    <mergeCell ref="B10:B13"/>
    <mergeCell ref="C10:C13"/>
    <mergeCell ref="C5:F5"/>
    <mergeCell ref="C6:F6"/>
    <mergeCell ref="A6:B6"/>
    <mergeCell ref="G7:K7"/>
    <mergeCell ref="G8:K8"/>
    <mergeCell ref="G1:O6"/>
    <mergeCell ref="A8:B8"/>
    <mergeCell ref="A1:B4"/>
    <mergeCell ref="C1:F4"/>
    <mergeCell ref="A5:B5"/>
    <mergeCell ref="L7:O7"/>
    <mergeCell ref="O10:O13"/>
    <mergeCell ref="K12:K13"/>
    <mergeCell ref="N10:N13"/>
    <mergeCell ref="I12:I13"/>
    <mergeCell ref="J12:J13"/>
    <mergeCell ref="I11:K11"/>
    <mergeCell ref="G10:M10"/>
    <mergeCell ref="G11:G13"/>
    <mergeCell ref="H11:H13"/>
    <mergeCell ref="L11:L13"/>
    <mergeCell ref="M11:M13"/>
  </mergeCells>
  <phoneticPr fontId="0" type="noConversion"/>
  <pageMargins left="0.55118110236220474" right="0.35433070866141736" top="0.98425196850393704" bottom="0.98425196850393704" header="0.51181102362204722" footer="0.51181102362204722"/>
  <pageSetup paperSize="9" scale="55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W32"/>
  <sheetViews>
    <sheetView tabSelected="1" zoomScale="60" zoomScaleNormal="60" workbookViewId="0">
      <selection sqref="A1:AW35"/>
    </sheetView>
  </sheetViews>
  <sheetFormatPr defaultRowHeight="12.75"/>
  <cols>
    <col min="1" max="1" width="5.7109375" customWidth="1"/>
    <col min="2" max="2" width="40.7109375" customWidth="1"/>
    <col min="3" max="3" width="35.7109375" customWidth="1"/>
    <col min="4" max="5" width="12.7109375" customWidth="1"/>
    <col min="6" max="6" width="30.7109375" customWidth="1"/>
    <col min="7" max="48" width="6.7109375" customWidth="1"/>
    <col min="49" max="49" width="30.85546875" customWidth="1"/>
  </cols>
  <sheetData>
    <row r="1" spans="1:49" s="1" customFormat="1" ht="20.100000000000001" customHeight="1">
      <c r="A1" s="74" t="s">
        <v>0</v>
      </c>
      <c r="B1" s="74"/>
      <c r="C1" s="75" t="str">
        <f>Команды!C1</f>
        <v>Департамент спорта города Москвы
Федерация спортивного туризма - объединение туристов Москвы</v>
      </c>
      <c r="D1" s="75"/>
      <c r="E1" s="76"/>
      <c r="F1" s="76"/>
      <c r="G1" s="11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  <c r="T1" s="99"/>
      <c r="U1" s="99"/>
      <c r="V1" s="99"/>
      <c r="W1" s="99"/>
    </row>
    <row r="2" spans="1:49" s="1" customFormat="1" ht="20.100000000000001" customHeight="1">
      <c r="A2" s="74"/>
      <c r="B2" s="74"/>
      <c r="C2" s="76"/>
      <c r="D2" s="76"/>
      <c r="E2" s="76"/>
      <c r="F2" s="76"/>
      <c r="G2" s="98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99"/>
      <c r="T2" s="99"/>
      <c r="U2" s="99"/>
      <c r="V2" s="99"/>
      <c r="W2" s="99"/>
    </row>
    <row r="3" spans="1:49" s="1" customFormat="1" ht="20.100000000000001" customHeight="1">
      <c r="A3" s="74"/>
      <c r="B3" s="74"/>
      <c r="C3" s="76"/>
      <c r="D3" s="76"/>
      <c r="E3" s="76"/>
      <c r="F3" s="76"/>
      <c r="G3" s="98"/>
      <c r="H3" s="99"/>
      <c r="I3" s="99"/>
      <c r="J3" s="99"/>
      <c r="K3" s="99"/>
      <c r="L3" s="99"/>
      <c r="M3" s="99"/>
      <c r="N3" s="99"/>
      <c r="O3" s="99"/>
      <c r="P3" s="99"/>
      <c r="Q3" s="99"/>
      <c r="R3" s="99"/>
      <c r="S3" s="99"/>
      <c r="T3" s="99"/>
      <c r="U3" s="99"/>
      <c r="V3" s="99"/>
      <c r="W3" s="99"/>
    </row>
    <row r="4" spans="1:49" s="1" customFormat="1" ht="20.100000000000001" customHeight="1">
      <c r="A4" s="74"/>
      <c r="B4" s="74"/>
      <c r="C4" s="76"/>
      <c r="D4" s="76"/>
      <c r="E4" s="76"/>
      <c r="F4" s="76"/>
      <c r="G4" s="98"/>
      <c r="H4" s="99"/>
      <c r="I4" s="99"/>
      <c r="J4" s="99"/>
      <c r="K4" s="99"/>
      <c r="L4" s="99"/>
      <c r="M4" s="99"/>
      <c r="N4" s="99"/>
      <c r="O4" s="99"/>
      <c r="P4" s="99"/>
      <c r="Q4" s="99"/>
      <c r="R4" s="99"/>
      <c r="S4" s="99"/>
      <c r="T4" s="99"/>
      <c r="U4" s="99"/>
      <c r="V4" s="99"/>
      <c r="W4" s="99"/>
    </row>
    <row r="5" spans="1:49" s="31" customFormat="1" ht="20.100000000000001" customHeight="1">
      <c r="A5" s="77" t="s">
        <v>39</v>
      </c>
      <c r="B5" s="77"/>
      <c r="C5" s="73" t="str">
        <f>Команды!C5</f>
        <v>Кубок Москвы</v>
      </c>
      <c r="D5" s="73"/>
      <c r="E5" s="73"/>
      <c r="F5" s="73"/>
      <c r="G5" s="98"/>
      <c r="H5" s="99"/>
      <c r="I5" s="99"/>
      <c r="J5" s="99"/>
      <c r="K5" s="99"/>
      <c r="L5" s="99"/>
      <c r="M5" s="99"/>
      <c r="N5" s="99"/>
      <c r="O5" s="99"/>
      <c r="P5" s="99"/>
      <c r="Q5" s="99"/>
      <c r="R5" s="99"/>
      <c r="S5" s="99"/>
      <c r="T5" s="99"/>
      <c r="U5" s="99"/>
      <c r="V5" s="99"/>
      <c r="W5" s="99"/>
    </row>
    <row r="6" spans="1:49" s="31" customFormat="1" ht="20.100000000000001" customHeight="1">
      <c r="A6" s="9" t="s">
        <v>41</v>
      </c>
      <c r="B6" s="9"/>
      <c r="C6" s="72" t="str">
        <f>Команды!C6</f>
        <v>Маршрут - на средствах передвижения (1-6 категория), 0840061811Я</v>
      </c>
      <c r="D6" s="72"/>
      <c r="E6" s="72"/>
      <c r="F6" s="72"/>
      <c r="G6" s="98"/>
      <c r="H6" s="99"/>
      <c r="I6" s="99"/>
      <c r="J6" s="99"/>
      <c r="K6" s="99"/>
      <c r="L6" s="99"/>
      <c r="M6" s="99"/>
      <c r="N6" s="99"/>
      <c r="O6" s="99"/>
      <c r="P6" s="99"/>
      <c r="Q6" s="99"/>
      <c r="R6" s="99"/>
      <c r="S6" s="99"/>
      <c r="T6" s="99"/>
      <c r="U6" s="99"/>
      <c r="V6" s="99"/>
      <c r="W6" s="99"/>
    </row>
    <row r="7" spans="1:49" s="31" customFormat="1" ht="20.100000000000001" customHeight="1">
      <c r="A7" s="9" t="s">
        <v>38</v>
      </c>
      <c r="B7" s="9"/>
      <c r="C7" s="73" t="str">
        <f>Команды!C7</f>
        <v>Спортивные  маршруты  2 к.с.; средство передвижение - велосипед; 
мужчины, женщины</v>
      </c>
      <c r="D7" s="73"/>
      <c r="E7" s="73"/>
      <c r="F7" s="73"/>
      <c r="G7" s="87" t="str">
        <f>Команды!G7</f>
        <v>20 февраля 2023</v>
      </c>
      <c r="H7" s="88"/>
      <c r="I7" s="88"/>
      <c r="J7" s="88"/>
      <c r="K7" s="88"/>
      <c r="L7" s="78" t="str">
        <f>Команды!L7</f>
        <v xml:space="preserve"> г. Москва</v>
      </c>
      <c r="M7" s="79"/>
      <c r="N7" s="79"/>
      <c r="O7" s="79"/>
      <c r="P7" s="99"/>
      <c r="Q7" s="99"/>
      <c r="R7" s="99"/>
      <c r="S7" s="99"/>
    </row>
    <row r="8" spans="1:49" s="31" customFormat="1" ht="20.100000000000001" customHeight="1">
      <c r="A8" s="9" t="s">
        <v>1</v>
      </c>
      <c r="B8" s="9"/>
      <c r="C8" s="73" t="str">
        <f>Команды!C8</f>
        <v>Сложность/Новизна/Безопасность/Напряженность/Полезность</v>
      </c>
      <c r="D8" s="73"/>
      <c r="E8" s="73"/>
      <c r="F8" s="73"/>
      <c r="G8" s="87" t="str">
        <f>Команды!G8</f>
        <v>№ СМ в ЕКП 53470</v>
      </c>
      <c r="H8" s="88"/>
      <c r="I8" s="88"/>
      <c r="J8" s="88"/>
      <c r="K8" s="88"/>
      <c r="L8" s="35"/>
      <c r="M8" s="35"/>
      <c r="N8" s="36"/>
      <c r="O8" s="36"/>
    </row>
    <row r="9" spans="1:49" s="1" customFormat="1" ht="30" customHeight="1">
      <c r="A9" s="82" t="s">
        <v>71</v>
      </c>
      <c r="B9" s="82"/>
      <c r="C9" s="82"/>
      <c r="D9" s="82"/>
      <c r="E9" s="82"/>
      <c r="F9" s="82"/>
      <c r="G9" s="117" t="str">
        <f>Судьи!C5</f>
        <v>Емельянов С.А. (г. Москва, СС2К)</v>
      </c>
      <c r="H9" s="117"/>
      <c r="I9" s="117"/>
      <c r="J9" s="117"/>
      <c r="K9" s="117"/>
      <c r="L9" s="117"/>
      <c r="M9" s="117"/>
      <c r="N9" s="117" t="str">
        <f>Судьи!C6</f>
        <v>Картузов С.А. (г. Москва, СС3К)</v>
      </c>
      <c r="O9" s="117"/>
      <c r="P9" s="117"/>
      <c r="Q9" s="117"/>
      <c r="R9" s="117"/>
      <c r="S9" s="117"/>
      <c r="T9" s="117"/>
      <c r="U9" s="117" t="str">
        <f>Судьи!C7</f>
        <v>Комаров Н.А. (Волгоградская обл., СС3К)</v>
      </c>
      <c r="V9" s="117"/>
      <c r="W9" s="117"/>
      <c r="X9" s="117"/>
      <c r="Y9" s="117"/>
      <c r="Z9" s="117"/>
      <c r="AA9" s="117"/>
      <c r="AB9" s="118" t="str">
        <f>Судьи!C8</f>
        <v>Потапенко А.М. (г. Москва, СС2К)</v>
      </c>
      <c r="AC9" s="118"/>
      <c r="AD9" s="118"/>
      <c r="AE9" s="118"/>
      <c r="AF9" s="118"/>
      <c r="AG9" s="118"/>
      <c r="AH9" s="118"/>
      <c r="AI9" s="117" t="str">
        <f>Судьи!C9</f>
        <v>Романов Д.А. (Московская обл., ССВК)</v>
      </c>
      <c r="AJ9" s="117"/>
      <c r="AK9" s="117"/>
      <c r="AL9" s="117"/>
      <c r="AM9" s="117"/>
      <c r="AN9" s="117"/>
      <c r="AO9" s="117"/>
      <c r="AP9" s="117" t="str">
        <f>Судьи!C10</f>
        <v>Фефелов А.В. (г. Москва, СС2К)</v>
      </c>
      <c r="AQ9" s="117"/>
      <c r="AR9" s="117"/>
      <c r="AS9" s="117"/>
      <c r="AT9" s="117"/>
      <c r="AU9" s="117"/>
      <c r="AV9" s="117"/>
    </row>
    <row r="10" spans="1:49" s="1" customFormat="1" ht="20.100000000000001" customHeight="1">
      <c r="A10" s="83" t="s">
        <v>2</v>
      </c>
      <c r="B10" s="86" t="str">
        <f>Команды!B10</f>
        <v xml:space="preserve">Ф.И.О. руководителя группы
(Организация) </v>
      </c>
      <c r="C10" s="108" t="s">
        <v>57</v>
      </c>
      <c r="D10" s="109" t="s">
        <v>3</v>
      </c>
      <c r="E10" s="109"/>
      <c r="F10" s="110" t="s">
        <v>17</v>
      </c>
      <c r="G10" s="111" t="s">
        <v>36</v>
      </c>
      <c r="H10" s="93"/>
      <c r="I10" s="93"/>
      <c r="J10" s="93"/>
      <c r="K10" s="93"/>
      <c r="L10" s="93"/>
      <c r="M10" s="112"/>
      <c r="N10" s="111" t="s">
        <v>36</v>
      </c>
      <c r="O10" s="93"/>
      <c r="P10" s="93"/>
      <c r="Q10" s="93"/>
      <c r="R10" s="93"/>
      <c r="S10" s="93"/>
      <c r="T10" s="112"/>
      <c r="U10" s="111" t="s">
        <v>36</v>
      </c>
      <c r="V10" s="93"/>
      <c r="W10" s="93"/>
      <c r="X10" s="93"/>
      <c r="Y10" s="93"/>
      <c r="Z10" s="93"/>
      <c r="AA10" s="112"/>
      <c r="AB10" s="111" t="s">
        <v>36</v>
      </c>
      <c r="AC10" s="93"/>
      <c r="AD10" s="93"/>
      <c r="AE10" s="93"/>
      <c r="AF10" s="93"/>
      <c r="AG10" s="93"/>
      <c r="AH10" s="112"/>
      <c r="AI10" s="111" t="s">
        <v>36</v>
      </c>
      <c r="AJ10" s="93"/>
      <c r="AK10" s="93"/>
      <c r="AL10" s="93"/>
      <c r="AM10" s="93"/>
      <c r="AN10" s="93"/>
      <c r="AO10" s="112"/>
      <c r="AP10" s="111" t="s">
        <v>36</v>
      </c>
      <c r="AQ10" s="93"/>
      <c r="AR10" s="93"/>
      <c r="AS10" s="93"/>
      <c r="AT10" s="93"/>
      <c r="AU10" s="93"/>
      <c r="AV10" s="112"/>
      <c r="AW10" s="120" t="s">
        <v>74</v>
      </c>
    </row>
    <row r="11" spans="1:49" s="38" customFormat="1" ht="20.100000000000001" customHeight="1">
      <c r="A11" s="84"/>
      <c r="B11" s="86"/>
      <c r="C11" s="108"/>
      <c r="D11" s="108" t="s">
        <v>50</v>
      </c>
      <c r="E11" s="109" t="s">
        <v>51</v>
      </c>
      <c r="F11" s="110"/>
      <c r="G11" s="113" t="s">
        <v>13</v>
      </c>
      <c r="H11" s="80" t="s">
        <v>10</v>
      </c>
      <c r="I11" s="93" t="s">
        <v>56</v>
      </c>
      <c r="J11" s="93"/>
      <c r="K11" s="93"/>
      <c r="L11" s="80" t="s">
        <v>11</v>
      </c>
      <c r="M11" s="115" t="s">
        <v>12</v>
      </c>
      <c r="N11" s="113" t="s">
        <v>13</v>
      </c>
      <c r="O11" s="80" t="s">
        <v>10</v>
      </c>
      <c r="P11" s="93" t="s">
        <v>56</v>
      </c>
      <c r="Q11" s="93"/>
      <c r="R11" s="93"/>
      <c r="S11" s="80" t="s">
        <v>11</v>
      </c>
      <c r="T11" s="115" t="s">
        <v>12</v>
      </c>
      <c r="U11" s="113" t="s">
        <v>13</v>
      </c>
      <c r="V11" s="80" t="s">
        <v>10</v>
      </c>
      <c r="W11" s="93" t="s">
        <v>56</v>
      </c>
      <c r="X11" s="93"/>
      <c r="Y11" s="93"/>
      <c r="Z11" s="80" t="s">
        <v>11</v>
      </c>
      <c r="AA11" s="115" t="s">
        <v>12</v>
      </c>
      <c r="AB11" s="113" t="s">
        <v>13</v>
      </c>
      <c r="AC11" s="80" t="s">
        <v>10</v>
      </c>
      <c r="AD11" s="93" t="s">
        <v>56</v>
      </c>
      <c r="AE11" s="93"/>
      <c r="AF11" s="93"/>
      <c r="AG11" s="80" t="s">
        <v>11</v>
      </c>
      <c r="AH11" s="115" t="s">
        <v>12</v>
      </c>
      <c r="AI11" s="113" t="s">
        <v>13</v>
      </c>
      <c r="AJ11" s="80" t="s">
        <v>10</v>
      </c>
      <c r="AK11" s="93" t="s">
        <v>56</v>
      </c>
      <c r="AL11" s="93"/>
      <c r="AM11" s="93"/>
      <c r="AN11" s="80" t="s">
        <v>11</v>
      </c>
      <c r="AO11" s="115" t="s">
        <v>12</v>
      </c>
      <c r="AP11" s="113" t="s">
        <v>13</v>
      </c>
      <c r="AQ11" s="80" t="s">
        <v>10</v>
      </c>
      <c r="AR11" s="93" t="s">
        <v>56</v>
      </c>
      <c r="AS11" s="93"/>
      <c r="AT11" s="93"/>
      <c r="AU11" s="80" t="s">
        <v>11</v>
      </c>
      <c r="AV11" s="115" t="s">
        <v>12</v>
      </c>
      <c r="AW11" s="111"/>
    </row>
    <row r="12" spans="1:49" s="38" customFormat="1" ht="9.9499999999999993" customHeight="1">
      <c r="A12" s="84"/>
      <c r="B12" s="86"/>
      <c r="C12" s="108"/>
      <c r="D12" s="108"/>
      <c r="E12" s="109"/>
      <c r="F12" s="110"/>
      <c r="G12" s="114"/>
      <c r="H12" s="94"/>
      <c r="I12" s="80" t="s">
        <v>53</v>
      </c>
      <c r="J12" s="80" t="s">
        <v>54</v>
      </c>
      <c r="K12" s="80" t="s">
        <v>55</v>
      </c>
      <c r="L12" s="94"/>
      <c r="M12" s="116"/>
      <c r="N12" s="114"/>
      <c r="O12" s="94"/>
      <c r="P12" s="80" t="s">
        <v>53</v>
      </c>
      <c r="Q12" s="80" t="s">
        <v>54</v>
      </c>
      <c r="R12" s="80" t="s">
        <v>55</v>
      </c>
      <c r="S12" s="94"/>
      <c r="T12" s="116"/>
      <c r="U12" s="114"/>
      <c r="V12" s="94"/>
      <c r="W12" s="80" t="s">
        <v>53</v>
      </c>
      <c r="X12" s="80" t="s">
        <v>54</v>
      </c>
      <c r="Y12" s="80" t="s">
        <v>55</v>
      </c>
      <c r="Z12" s="94"/>
      <c r="AA12" s="116"/>
      <c r="AB12" s="114"/>
      <c r="AC12" s="94"/>
      <c r="AD12" s="80" t="s">
        <v>53</v>
      </c>
      <c r="AE12" s="80" t="s">
        <v>54</v>
      </c>
      <c r="AF12" s="80" t="s">
        <v>55</v>
      </c>
      <c r="AG12" s="94"/>
      <c r="AH12" s="116"/>
      <c r="AI12" s="114"/>
      <c r="AJ12" s="94"/>
      <c r="AK12" s="80" t="s">
        <v>53</v>
      </c>
      <c r="AL12" s="80" t="s">
        <v>54</v>
      </c>
      <c r="AM12" s="80" t="s">
        <v>55</v>
      </c>
      <c r="AN12" s="94"/>
      <c r="AO12" s="116"/>
      <c r="AP12" s="114"/>
      <c r="AQ12" s="94"/>
      <c r="AR12" s="80" t="s">
        <v>53</v>
      </c>
      <c r="AS12" s="80" t="s">
        <v>54</v>
      </c>
      <c r="AT12" s="80" t="s">
        <v>55</v>
      </c>
      <c r="AU12" s="94"/>
      <c r="AV12" s="116"/>
      <c r="AW12" s="111"/>
    </row>
    <row r="13" spans="1:49" s="39" customFormat="1" ht="9.9499999999999993" customHeight="1">
      <c r="A13" s="85"/>
      <c r="B13" s="86"/>
      <c r="C13" s="108"/>
      <c r="D13" s="108"/>
      <c r="E13" s="109"/>
      <c r="F13" s="110"/>
      <c r="G13" s="114"/>
      <c r="H13" s="94"/>
      <c r="I13" s="80"/>
      <c r="J13" s="80"/>
      <c r="K13" s="80"/>
      <c r="L13" s="94"/>
      <c r="M13" s="116"/>
      <c r="N13" s="114"/>
      <c r="O13" s="94"/>
      <c r="P13" s="80"/>
      <c r="Q13" s="80"/>
      <c r="R13" s="80"/>
      <c r="S13" s="94"/>
      <c r="T13" s="116"/>
      <c r="U13" s="114"/>
      <c r="V13" s="94"/>
      <c r="W13" s="80"/>
      <c r="X13" s="80"/>
      <c r="Y13" s="80"/>
      <c r="Z13" s="94"/>
      <c r="AA13" s="116"/>
      <c r="AB13" s="114"/>
      <c r="AC13" s="94"/>
      <c r="AD13" s="80"/>
      <c r="AE13" s="80"/>
      <c r="AF13" s="80"/>
      <c r="AG13" s="94"/>
      <c r="AH13" s="116"/>
      <c r="AI13" s="114"/>
      <c r="AJ13" s="94"/>
      <c r="AK13" s="80"/>
      <c r="AL13" s="80"/>
      <c r="AM13" s="80"/>
      <c r="AN13" s="94"/>
      <c r="AO13" s="116"/>
      <c r="AP13" s="114"/>
      <c r="AQ13" s="94"/>
      <c r="AR13" s="80"/>
      <c r="AS13" s="80"/>
      <c r="AT13" s="80"/>
      <c r="AU13" s="94"/>
      <c r="AV13" s="116"/>
      <c r="AW13" s="111"/>
    </row>
    <row r="14" spans="1:49" s="1" customFormat="1" ht="35.1" customHeight="1">
      <c r="A14" s="28">
        <v>1</v>
      </c>
      <c r="B14" s="47" t="str">
        <f>Команды!B14</f>
        <v>Архипов А.Ю.
(ТК МГТУ им. Н.Э. Баумана)</v>
      </c>
      <c r="C14" s="48" t="str">
        <f>Команды!C14</f>
        <v>Кавказ</v>
      </c>
      <c r="D14" s="49">
        <f>Команды!D14</f>
        <v>2</v>
      </c>
      <c r="E14" s="49">
        <f>Команды!E14</f>
        <v>2</v>
      </c>
      <c r="F14" s="51" t="str">
        <f>Команды!F14</f>
        <v>07.06.2022 -
15.06.2022</v>
      </c>
      <c r="G14" s="50">
        <f>'С-1'!G14</f>
        <v>11</v>
      </c>
      <c r="H14" s="23">
        <f>'С-1'!H14</f>
        <v>1</v>
      </c>
      <c r="I14" s="23">
        <f>'С-1'!I14</f>
        <v>-0.5</v>
      </c>
      <c r="J14" s="23">
        <f>'С-1'!J14</f>
        <v>1</v>
      </c>
      <c r="K14" s="23">
        <f>'С-1'!K14</f>
        <v>0.5</v>
      </c>
      <c r="L14" s="23">
        <f>'С-1'!L14</f>
        <v>1</v>
      </c>
      <c r="M14" s="52">
        <f>'С-1'!M14</f>
        <v>2</v>
      </c>
      <c r="N14" s="50">
        <f>'С-2'!G14</f>
        <v>12</v>
      </c>
      <c r="O14" s="23">
        <f>'С-2'!H14</f>
        <v>1</v>
      </c>
      <c r="P14" s="23">
        <f>'С-2'!I14</f>
        <v>0.5</v>
      </c>
      <c r="Q14" s="23">
        <f>'С-2'!J14</f>
        <v>1</v>
      </c>
      <c r="R14" s="23">
        <f>'С-2'!K14</f>
        <v>0.05</v>
      </c>
      <c r="S14" s="23">
        <f>'С-2'!L14</f>
        <v>1.5</v>
      </c>
      <c r="T14" s="52">
        <f>'С-2'!M14</f>
        <v>2.5</v>
      </c>
      <c r="U14" s="50">
        <f>'С-3'!G14</f>
        <v>11</v>
      </c>
      <c r="V14" s="23">
        <f>'С-3'!H14</f>
        <v>0</v>
      </c>
      <c r="W14" s="23">
        <f>'С-3'!I14</f>
        <v>1</v>
      </c>
      <c r="X14" s="23">
        <f>'С-3'!J14</f>
        <v>2</v>
      </c>
      <c r="Y14" s="23">
        <f>'С-3'!K14</f>
        <v>1</v>
      </c>
      <c r="Z14" s="23">
        <f>'С-3'!L14</f>
        <v>1</v>
      </c>
      <c r="AA14" s="52">
        <f>'С-3'!M14</f>
        <v>2</v>
      </c>
      <c r="AB14" s="50">
        <f>'С-4'!G14</f>
        <v>10</v>
      </c>
      <c r="AC14" s="23">
        <f>'С-4'!H14</f>
        <v>1</v>
      </c>
      <c r="AD14" s="23">
        <f>'С-4'!I14</f>
        <v>-0.5</v>
      </c>
      <c r="AE14" s="23">
        <f>'С-4'!J14</f>
        <v>1.5</v>
      </c>
      <c r="AF14" s="23">
        <f>'С-4'!K14</f>
        <v>1.5</v>
      </c>
      <c r="AG14" s="23">
        <f>'С-4'!L14</f>
        <v>1</v>
      </c>
      <c r="AH14" s="52">
        <f>'С-4'!M14</f>
        <v>2.5</v>
      </c>
      <c r="AI14" s="50">
        <f>'С-5'!G14</f>
        <v>12</v>
      </c>
      <c r="AJ14" s="50">
        <f>'С-5'!H14</f>
        <v>2</v>
      </c>
      <c r="AK14" s="50">
        <f>'С-5'!I14</f>
        <v>-1.5</v>
      </c>
      <c r="AL14" s="50">
        <f>'С-5'!J14</f>
        <v>0</v>
      </c>
      <c r="AM14" s="50">
        <f>'С-5'!K14</f>
        <v>1</v>
      </c>
      <c r="AN14" s="50">
        <f>'С-5'!L14</f>
        <v>1.5</v>
      </c>
      <c r="AO14" s="53">
        <f>'С-5'!M14</f>
        <v>3</v>
      </c>
      <c r="AP14" s="50">
        <f>'С-6'!G14</f>
        <v>12</v>
      </c>
      <c r="AQ14" s="23">
        <f>'С-6'!H14</f>
        <v>1</v>
      </c>
      <c r="AR14" s="23">
        <f>'С-6'!I14</f>
        <v>-2</v>
      </c>
      <c r="AS14" s="23">
        <f>'С-6'!J14</f>
        <v>1</v>
      </c>
      <c r="AT14" s="23">
        <f>'С-6'!K14</f>
        <v>0.5</v>
      </c>
      <c r="AU14" s="23">
        <f>'С-6'!L14</f>
        <v>2</v>
      </c>
      <c r="AV14" s="52">
        <f>'С-6'!M14</f>
        <v>3</v>
      </c>
      <c r="AW14" s="70">
        <f>'f7'!N14</f>
        <v>17.625</v>
      </c>
    </row>
    <row r="15" spans="1:49" s="1" customFormat="1" ht="35.1" customHeight="1">
      <c r="A15" s="28">
        <v>2</v>
      </c>
      <c r="B15" s="47" t="str">
        <f>Команды!B15</f>
        <v>Бояров Г.К.
(РОО МКВ)</v>
      </c>
      <c r="C15" s="48" t="str">
        <f>Команды!C15</f>
        <v>Краснодарский край</v>
      </c>
      <c r="D15" s="49">
        <f>Команды!D15</f>
        <v>2</v>
      </c>
      <c r="E15" s="49">
        <f>Команды!E15</f>
        <v>2</v>
      </c>
      <c r="F15" s="51" t="str">
        <f>Команды!F15</f>
        <v>05.06.2022 -
12.06.2022</v>
      </c>
      <c r="G15" s="50">
        <f>'С-1'!G15</f>
        <v>12</v>
      </c>
      <c r="H15" s="23">
        <f>'С-1'!H15</f>
        <v>1</v>
      </c>
      <c r="I15" s="23">
        <f>'С-1'!I15</f>
        <v>1</v>
      </c>
      <c r="J15" s="23">
        <f>'С-1'!J15</f>
        <v>0.5</v>
      </c>
      <c r="K15" s="23">
        <f>'С-1'!K15</f>
        <v>-1</v>
      </c>
      <c r="L15" s="23">
        <f>'С-1'!L15</f>
        <v>3</v>
      </c>
      <c r="M15" s="52">
        <f>'С-1'!M15</f>
        <v>2</v>
      </c>
      <c r="N15" s="50">
        <f>'С-2'!G15</f>
        <v>13</v>
      </c>
      <c r="O15" s="23">
        <f>'С-2'!H15</f>
        <v>2</v>
      </c>
      <c r="P15" s="23">
        <f>'С-2'!I15</f>
        <v>0.5</v>
      </c>
      <c r="Q15" s="23">
        <f>'С-2'!J15</f>
        <v>1</v>
      </c>
      <c r="R15" s="23">
        <f>'С-2'!K15</f>
        <v>0.5</v>
      </c>
      <c r="S15" s="23">
        <f>'С-2'!L15</f>
        <v>1.5</v>
      </c>
      <c r="T15" s="52">
        <f>'С-2'!M15</f>
        <v>2.5</v>
      </c>
      <c r="U15" s="50">
        <f>'С-3'!G15</f>
        <v>10</v>
      </c>
      <c r="V15" s="23">
        <f>'С-3'!H15</f>
        <v>0</v>
      </c>
      <c r="W15" s="23">
        <f>'С-3'!I15</f>
        <v>2</v>
      </c>
      <c r="X15" s="23">
        <f>'С-3'!J15</f>
        <v>1</v>
      </c>
      <c r="Y15" s="23">
        <f>'С-3'!K15</f>
        <v>1</v>
      </c>
      <c r="Z15" s="23">
        <f>'С-3'!L15</f>
        <v>0</v>
      </c>
      <c r="AA15" s="52">
        <f>'С-3'!M15</f>
        <v>2</v>
      </c>
      <c r="AB15" s="50">
        <f>'С-4'!G15</f>
        <v>8</v>
      </c>
      <c r="AC15" s="23">
        <f>'С-4'!H15</f>
        <v>0.5</v>
      </c>
      <c r="AD15" s="23">
        <f>'С-4'!I15</f>
        <v>1</v>
      </c>
      <c r="AE15" s="23">
        <f>'С-4'!J15</f>
        <v>0.5</v>
      </c>
      <c r="AF15" s="23">
        <f>'С-4'!K15</f>
        <v>1</v>
      </c>
      <c r="AG15" s="23">
        <f>'С-4'!L15</f>
        <v>2.5</v>
      </c>
      <c r="AH15" s="52">
        <f>'С-4'!M15</f>
        <v>2.5</v>
      </c>
      <c r="AI15" s="50">
        <f>'С-5'!G15</f>
        <v>13</v>
      </c>
      <c r="AJ15" s="50">
        <f>'С-5'!H15</f>
        <v>1.5</v>
      </c>
      <c r="AK15" s="50">
        <f>'С-5'!I15</f>
        <v>1</v>
      </c>
      <c r="AL15" s="50">
        <f>'С-5'!J15</f>
        <v>1</v>
      </c>
      <c r="AM15" s="50">
        <f>'С-5'!K15</f>
        <v>-0.5</v>
      </c>
      <c r="AN15" s="50">
        <f>'С-5'!L15</f>
        <v>2</v>
      </c>
      <c r="AO15" s="53">
        <f>'С-5'!M15</f>
        <v>2</v>
      </c>
      <c r="AP15" s="50">
        <f>'С-6'!G15</f>
        <v>11</v>
      </c>
      <c r="AQ15" s="23">
        <f>'С-6'!H15</f>
        <v>0</v>
      </c>
      <c r="AR15" s="23">
        <f>'С-6'!I15</f>
        <v>1</v>
      </c>
      <c r="AS15" s="23">
        <f>'С-6'!J15</f>
        <v>1</v>
      </c>
      <c r="AT15" s="23">
        <f>'С-6'!K15</f>
        <v>-1.5</v>
      </c>
      <c r="AU15" s="23">
        <f>'С-6'!L15</f>
        <v>3</v>
      </c>
      <c r="AV15" s="52">
        <f>'С-6'!M15</f>
        <v>3</v>
      </c>
      <c r="AW15" s="70">
        <f>'f7'!N15</f>
        <v>18.5</v>
      </c>
    </row>
    <row r="16" spans="1:49" s="1" customFormat="1" ht="35.1" customHeight="1">
      <c r="A16" s="28">
        <v>3</v>
      </c>
      <c r="B16" s="47" t="str">
        <f>Команды!B16</f>
        <v>Журавлёв А.В.
(РОО МКВ)</v>
      </c>
      <c r="C16" s="48" t="str">
        <f>Команды!C16</f>
        <v>Поволжье</v>
      </c>
      <c r="D16" s="49">
        <f>Команды!D16</f>
        <v>2</v>
      </c>
      <c r="E16" s="49">
        <f>Команды!E16</f>
        <v>2</v>
      </c>
      <c r="F16" s="51" t="str">
        <f>Команды!F16</f>
        <v>01.10.2022 -
09.10.2022</v>
      </c>
      <c r="G16" s="50">
        <f>'С-1'!G16</f>
        <v>11</v>
      </c>
      <c r="H16" s="23">
        <f>'С-1'!H16</f>
        <v>2</v>
      </c>
      <c r="I16" s="23">
        <f>'С-1'!I16</f>
        <v>0.5</v>
      </c>
      <c r="J16" s="23">
        <f>'С-1'!J16</f>
        <v>1</v>
      </c>
      <c r="K16" s="23">
        <f>'С-1'!K16</f>
        <v>0.5</v>
      </c>
      <c r="L16" s="23">
        <f>'С-1'!L16</f>
        <v>1</v>
      </c>
      <c r="M16" s="52">
        <f>'С-1'!M16</f>
        <v>3</v>
      </c>
      <c r="N16" s="50">
        <f>'С-2'!G16</f>
        <v>11</v>
      </c>
      <c r="O16" s="23">
        <f>'С-2'!H16</f>
        <v>2</v>
      </c>
      <c r="P16" s="23">
        <f>'С-2'!I16</f>
        <v>1.5</v>
      </c>
      <c r="Q16" s="23">
        <f>'С-2'!J16</f>
        <v>1</v>
      </c>
      <c r="R16" s="23">
        <f>'С-2'!K16</f>
        <v>1</v>
      </c>
      <c r="S16" s="23">
        <f>'С-2'!L16</f>
        <v>2</v>
      </c>
      <c r="T16" s="52">
        <f>'С-2'!M16</f>
        <v>3</v>
      </c>
      <c r="U16" s="50">
        <f>'С-3'!G16</f>
        <v>11</v>
      </c>
      <c r="V16" s="23">
        <f>'С-3'!H16</f>
        <v>1</v>
      </c>
      <c r="W16" s="23">
        <f>'С-3'!I16</f>
        <v>3</v>
      </c>
      <c r="X16" s="23">
        <f>'С-3'!J16</f>
        <v>1</v>
      </c>
      <c r="Y16" s="23">
        <f>'С-3'!K16</f>
        <v>1</v>
      </c>
      <c r="Z16" s="23">
        <f>'С-3'!L16</f>
        <v>1</v>
      </c>
      <c r="AA16" s="52">
        <f>'С-3'!M16</f>
        <v>2</v>
      </c>
      <c r="AB16" s="50">
        <f>'С-4'!G16</f>
        <v>8</v>
      </c>
      <c r="AC16" s="23">
        <f>'С-4'!H16</f>
        <v>2</v>
      </c>
      <c r="AD16" s="23">
        <f>'С-4'!I16</f>
        <v>1</v>
      </c>
      <c r="AE16" s="23">
        <f>'С-4'!J16</f>
        <v>1</v>
      </c>
      <c r="AF16" s="23">
        <f>'С-4'!K16</f>
        <v>1.5</v>
      </c>
      <c r="AG16" s="23">
        <f>'С-4'!L16</f>
        <v>2</v>
      </c>
      <c r="AH16" s="52">
        <f>'С-4'!M16</f>
        <v>1</v>
      </c>
      <c r="AI16" s="50">
        <f>'С-5'!G16</f>
        <v>10</v>
      </c>
      <c r="AJ16" s="50">
        <f>'С-5'!H16</f>
        <v>3</v>
      </c>
      <c r="AK16" s="50">
        <f>'С-5'!I16</f>
        <v>1</v>
      </c>
      <c r="AL16" s="50">
        <f>'С-5'!J16</f>
        <v>1</v>
      </c>
      <c r="AM16" s="50">
        <f>'С-5'!K16</f>
        <v>1.5</v>
      </c>
      <c r="AN16" s="50">
        <f>'С-5'!L16</f>
        <v>1.5</v>
      </c>
      <c r="AO16" s="53">
        <f>'С-5'!M16</f>
        <v>2.5</v>
      </c>
      <c r="AP16" s="50">
        <f>'С-6'!G16</f>
        <v>11</v>
      </c>
      <c r="AQ16" s="23">
        <f>'С-6'!H16</f>
        <v>6</v>
      </c>
      <c r="AR16" s="23">
        <f>'С-6'!I16</f>
        <v>1</v>
      </c>
      <c r="AS16" s="23">
        <f>'С-6'!J16</f>
        <v>1</v>
      </c>
      <c r="AT16" s="23">
        <f>'С-6'!K16</f>
        <v>0.5</v>
      </c>
      <c r="AU16" s="23">
        <f>'С-6'!L16</f>
        <v>3</v>
      </c>
      <c r="AV16" s="52">
        <f>'С-6'!M16</f>
        <v>3</v>
      </c>
      <c r="AW16" s="70">
        <f>'f7'!N16</f>
        <v>20.375</v>
      </c>
    </row>
    <row r="17" spans="1:49" s="39" customFormat="1" ht="35.1" customHeight="1">
      <c r="A17" s="28">
        <v>4</v>
      </c>
      <c r="B17" s="47" t="str">
        <f>Команды!B17</f>
        <v>Климова Г.Ю.
(РОО МКВ)</v>
      </c>
      <c r="C17" s="48" t="str">
        <f>Команды!C17</f>
        <v xml:space="preserve">Крым </v>
      </c>
      <c r="D17" s="49">
        <f>Команды!D17</f>
        <v>2</v>
      </c>
      <c r="E17" s="49">
        <f>Команды!E17</f>
        <v>2</v>
      </c>
      <c r="F17" s="51" t="str">
        <f>Команды!F17</f>
        <v>04.06.2022 -
11.06.2022</v>
      </c>
      <c r="G17" s="50">
        <f>'С-1'!G17</f>
        <v>10</v>
      </c>
      <c r="H17" s="23">
        <f>'С-1'!H17</f>
        <v>1</v>
      </c>
      <c r="I17" s="23">
        <f>'С-1'!I17</f>
        <v>0.5</v>
      </c>
      <c r="J17" s="23">
        <f>'С-1'!J17</f>
        <v>0.5</v>
      </c>
      <c r="K17" s="23">
        <f>'С-1'!K17</f>
        <v>0.5</v>
      </c>
      <c r="L17" s="23">
        <f>'С-1'!L17</f>
        <v>1</v>
      </c>
      <c r="M17" s="52">
        <f>'С-1'!M17</f>
        <v>2</v>
      </c>
      <c r="N17" s="50">
        <f>'С-2'!G17</f>
        <v>10</v>
      </c>
      <c r="O17" s="23">
        <f>'С-2'!H17</f>
        <v>0</v>
      </c>
      <c r="P17" s="23">
        <f>'С-2'!I17</f>
        <v>1</v>
      </c>
      <c r="Q17" s="23">
        <f>'С-2'!J17</f>
        <v>1</v>
      </c>
      <c r="R17" s="23">
        <f>'С-2'!K17</f>
        <v>1</v>
      </c>
      <c r="S17" s="23">
        <f>'С-2'!L17</f>
        <v>1</v>
      </c>
      <c r="T17" s="52">
        <f>'С-2'!M17</f>
        <v>3</v>
      </c>
      <c r="U17" s="50">
        <f>'С-3'!G17</f>
        <v>9</v>
      </c>
      <c r="V17" s="23">
        <f>'С-3'!H17</f>
        <v>0</v>
      </c>
      <c r="W17" s="23">
        <f>'С-3'!I17</f>
        <v>2</v>
      </c>
      <c r="X17" s="23">
        <f>'С-3'!J17</f>
        <v>2</v>
      </c>
      <c r="Y17" s="23">
        <f>'С-3'!K17</f>
        <v>1</v>
      </c>
      <c r="Z17" s="23">
        <f>'С-3'!L17</f>
        <v>0.5</v>
      </c>
      <c r="AA17" s="52">
        <f>'С-3'!M17</f>
        <v>2</v>
      </c>
      <c r="AB17" s="50">
        <f>'С-4'!G17</f>
        <v>9</v>
      </c>
      <c r="AC17" s="23">
        <f>'С-4'!H17</f>
        <v>0.5</v>
      </c>
      <c r="AD17" s="23">
        <f>'С-4'!I17</f>
        <v>1</v>
      </c>
      <c r="AE17" s="23">
        <f>'С-4'!J17</f>
        <v>1</v>
      </c>
      <c r="AF17" s="23">
        <f>'С-4'!K17</f>
        <v>-0.5</v>
      </c>
      <c r="AG17" s="23">
        <f>'С-4'!L17</f>
        <v>1</v>
      </c>
      <c r="AH17" s="52">
        <f>'С-4'!M17</f>
        <v>1</v>
      </c>
      <c r="AI17" s="50">
        <f>'С-5'!G17</f>
        <v>11</v>
      </c>
      <c r="AJ17" s="50">
        <f>'С-5'!H17</f>
        <v>1</v>
      </c>
      <c r="AK17" s="50">
        <f>'С-5'!I17</f>
        <v>1</v>
      </c>
      <c r="AL17" s="50">
        <f>'С-5'!J17</f>
        <v>0.5</v>
      </c>
      <c r="AM17" s="50">
        <f>'С-5'!K17</f>
        <v>0</v>
      </c>
      <c r="AN17" s="50">
        <f>'С-5'!L17</f>
        <v>1.5</v>
      </c>
      <c r="AO17" s="53">
        <f>'С-5'!M17</f>
        <v>3</v>
      </c>
      <c r="AP17" s="50">
        <f>'С-6'!G17</f>
        <v>11</v>
      </c>
      <c r="AQ17" s="23">
        <f>'С-6'!H17</f>
        <v>1</v>
      </c>
      <c r="AR17" s="23">
        <f>'С-6'!I17</f>
        <v>1</v>
      </c>
      <c r="AS17" s="23">
        <f>'С-6'!J17</f>
        <v>1</v>
      </c>
      <c r="AT17" s="23">
        <f>'С-6'!K17</f>
        <v>0.5</v>
      </c>
      <c r="AU17" s="23">
        <f>'С-6'!L17</f>
        <v>2</v>
      </c>
      <c r="AV17" s="52">
        <f>'С-6'!M17</f>
        <v>3</v>
      </c>
      <c r="AW17" s="70">
        <f>'f7'!N17</f>
        <v>16.625</v>
      </c>
    </row>
    <row r="18" spans="1:49" s="39" customFormat="1" ht="35.1" customHeight="1">
      <c r="A18" s="28">
        <v>5</v>
      </c>
      <c r="B18" s="47" t="str">
        <f>Команды!B18</f>
        <v>Корнеев Д.А.
(РОО МКВ)</v>
      </c>
      <c r="C18" s="48" t="str">
        <f>Команды!C18</f>
        <v>Краснодарский край</v>
      </c>
      <c r="D18" s="49">
        <f>Команды!D18</f>
        <v>2</v>
      </c>
      <c r="E18" s="49">
        <f>Команды!E18</f>
        <v>2</v>
      </c>
      <c r="F18" s="51" t="str">
        <f>Команды!F18</f>
        <v>05.06.2022 -
12.06.2022</v>
      </c>
      <c r="G18" s="50">
        <f>'С-1'!G18</f>
        <v>12</v>
      </c>
      <c r="H18" s="23">
        <f>'С-1'!H18</f>
        <v>1</v>
      </c>
      <c r="I18" s="23">
        <f>'С-1'!I18</f>
        <v>0.5</v>
      </c>
      <c r="J18" s="23">
        <f>'С-1'!J18</f>
        <v>0.5</v>
      </c>
      <c r="K18" s="23">
        <f>'С-1'!K18</f>
        <v>0.5</v>
      </c>
      <c r="L18" s="23">
        <f>'С-1'!L18</f>
        <v>2</v>
      </c>
      <c r="M18" s="52">
        <f>'С-1'!M18</f>
        <v>2</v>
      </c>
      <c r="N18" s="50">
        <f>'С-2'!G18</f>
        <v>16</v>
      </c>
      <c r="O18" s="23">
        <f>'С-2'!H18</f>
        <v>2</v>
      </c>
      <c r="P18" s="23">
        <f>'С-2'!I18</f>
        <v>-1</v>
      </c>
      <c r="Q18" s="23">
        <f>'С-2'!J18</f>
        <v>1</v>
      </c>
      <c r="R18" s="23">
        <f>'С-2'!K18</f>
        <v>1</v>
      </c>
      <c r="S18" s="23">
        <f>'С-2'!L18</f>
        <v>2</v>
      </c>
      <c r="T18" s="52">
        <f>'С-2'!M18</f>
        <v>3.5</v>
      </c>
      <c r="U18" s="50">
        <f>'С-3'!G18</f>
        <v>14</v>
      </c>
      <c r="V18" s="23">
        <f>'С-3'!H18</f>
        <v>0.5</v>
      </c>
      <c r="W18" s="23">
        <f>'С-3'!I18</f>
        <v>3</v>
      </c>
      <c r="X18" s="23">
        <f>'С-3'!J18</f>
        <v>2</v>
      </c>
      <c r="Y18" s="23">
        <f>'С-3'!K18</f>
        <v>2</v>
      </c>
      <c r="Z18" s="23">
        <f>'С-3'!L18</f>
        <v>1</v>
      </c>
      <c r="AA18" s="52">
        <f>'С-3'!M18</f>
        <v>2</v>
      </c>
      <c r="AB18" s="50">
        <f>'С-4'!G18</f>
        <v>14</v>
      </c>
      <c r="AC18" s="23">
        <f>'С-4'!H18</f>
        <v>0.5</v>
      </c>
      <c r="AD18" s="23">
        <f>'С-4'!I18</f>
        <v>-0.5</v>
      </c>
      <c r="AE18" s="23">
        <f>'С-4'!J18</f>
        <v>1</v>
      </c>
      <c r="AF18" s="23">
        <f>'С-4'!K18</f>
        <v>1.5</v>
      </c>
      <c r="AG18" s="23">
        <f>'С-4'!L18</f>
        <v>2</v>
      </c>
      <c r="AH18" s="52">
        <f>'С-4'!M18</f>
        <v>2</v>
      </c>
      <c r="AI18" s="50">
        <f>'С-5'!G18</f>
        <v>16</v>
      </c>
      <c r="AJ18" s="50">
        <f>'С-5'!H18</f>
        <v>2</v>
      </c>
      <c r="AK18" s="50">
        <f>'С-5'!I18</f>
        <v>0</v>
      </c>
      <c r="AL18" s="50">
        <f>'С-5'!J18</f>
        <v>1</v>
      </c>
      <c r="AM18" s="50">
        <f>'С-5'!K18</f>
        <v>0.5</v>
      </c>
      <c r="AN18" s="50">
        <f>'С-5'!L18</f>
        <v>3</v>
      </c>
      <c r="AO18" s="53">
        <f>'С-5'!M18</f>
        <v>3</v>
      </c>
      <c r="AP18" s="50">
        <f>'С-6'!G18</f>
        <v>14</v>
      </c>
      <c r="AQ18" s="23">
        <f>'С-6'!H18</f>
        <v>1</v>
      </c>
      <c r="AR18" s="23">
        <f>'С-6'!I18</f>
        <v>-0.5</v>
      </c>
      <c r="AS18" s="23">
        <f>'С-6'!J18</f>
        <v>-0.5</v>
      </c>
      <c r="AT18" s="23">
        <f>'С-6'!K18</f>
        <v>-1</v>
      </c>
      <c r="AU18" s="23">
        <f>'С-6'!L18</f>
        <v>3</v>
      </c>
      <c r="AV18" s="52">
        <f>'С-6'!M18</f>
        <v>3</v>
      </c>
      <c r="AW18" s="70">
        <f>'f7'!N18</f>
        <v>21.625</v>
      </c>
    </row>
    <row r="19" spans="1:49" s="39" customFormat="1" ht="35.1" customHeight="1">
      <c r="A19" s="28">
        <v>6</v>
      </c>
      <c r="B19" s="47" t="str">
        <f>Команды!B19</f>
        <v>Крюкова Т.А.
(РОО МКВ)</v>
      </c>
      <c r="C19" s="48" t="str">
        <f>Команды!C19</f>
        <v>Поволжье</v>
      </c>
      <c r="D19" s="49">
        <f>Команды!D19</f>
        <v>2</v>
      </c>
      <c r="E19" s="49">
        <f>Команды!E19</f>
        <v>2</v>
      </c>
      <c r="F19" s="51" t="str">
        <f>Команды!F19</f>
        <v>02.05.2022 -
09.05.2022</v>
      </c>
      <c r="G19" s="50">
        <f>'С-1'!G19</f>
        <v>11</v>
      </c>
      <c r="H19" s="23">
        <f>'С-1'!H19</f>
        <v>1</v>
      </c>
      <c r="I19" s="23">
        <f>'С-1'!I19</f>
        <v>0.5</v>
      </c>
      <c r="J19" s="23">
        <f>'С-1'!J19</f>
        <v>0</v>
      </c>
      <c r="K19" s="23">
        <f>'С-1'!K19</f>
        <v>0.5</v>
      </c>
      <c r="L19" s="23">
        <f>'С-1'!L19</f>
        <v>1</v>
      </c>
      <c r="M19" s="52">
        <f>'С-1'!M19</f>
        <v>2</v>
      </c>
      <c r="N19" s="50">
        <f>'С-2'!G19</f>
        <v>14</v>
      </c>
      <c r="O19" s="23">
        <f>'С-2'!H19</f>
        <v>1</v>
      </c>
      <c r="P19" s="23">
        <f>'С-2'!I19</f>
        <v>1</v>
      </c>
      <c r="Q19" s="23">
        <f>'С-2'!J19</f>
        <v>1</v>
      </c>
      <c r="R19" s="23">
        <f>'С-2'!K19</f>
        <v>1</v>
      </c>
      <c r="S19" s="23">
        <f>'С-2'!L19</f>
        <v>2</v>
      </c>
      <c r="T19" s="52">
        <f>'С-2'!M19</f>
        <v>3</v>
      </c>
      <c r="U19" s="50">
        <f>'С-3'!G19</f>
        <v>14</v>
      </c>
      <c r="V19" s="23">
        <f>'С-3'!H19</f>
        <v>0</v>
      </c>
      <c r="W19" s="23">
        <f>'С-3'!I19</f>
        <v>2</v>
      </c>
      <c r="X19" s="23">
        <f>'С-3'!J19</f>
        <v>2</v>
      </c>
      <c r="Y19" s="23">
        <f>'С-3'!K19</f>
        <v>2</v>
      </c>
      <c r="Z19" s="23">
        <f>'С-3'!L19</f>
        <v>0.5</v>
      </c>
      <c r="AA19" s="52">
        <f>'С-3'!M19</f>
        <v>2</v>
      </c>
      <c r="AB19" s="50">
        <f>'С-4'!G19</f>
        <v>12</v>
      </c>
      <c r="AC19" s="23">
        <f>'С-4'!H19</f>
        <v>0.5</v>
      </c>
      <c r="AD19" s="23">
        <f>'С-4'!I19</f>
        <v>1</v>
      </c>
      <c r="AE19" s="23">
        <f>'С-4'!J19</f>
        <v>0</v>
      </c>
      <c r="AF19" s="23">
        <f>'С-4'!K19</f>
        <v>1</v>
      </c>
      <c r="AG19" s="23">
        <f>'С-4'!L19</f>
        <v>1.5</v>
      </c>
      <c r="AH19" s="52">
        <f>'С-4'!M19</f>
        <v>2</v>
      </c>
      <c r="AI19" s="50">
        <f>'С-5'!G19</f>
        <v>14</v>
      </c>
      <c r="AJ19" s="50">
        <f>'С-5'!H19</f>
        <v>2</v>
      </c>
      <c r="AK19" s="50">
        <f>'С-5'!I19</f>
        <v>0.5</v>
      </c>
      <c r="AL19" s="50">
        <f>'С-5'!J19</f>
        <v>1</v>
      </c>
      <c r="AM19" s="50">
        <f>'С-5'!K19</f>
        <v>1</v>
      </c>
      <c r="AN19" s="50">
        <f>'С-5'!L19</f>
        <v>3</v>
      </c>
      <c r="AO19" s="53">
        <f>'С-5'!M19</f>
        <v>2</v>
      </c>
      <c r="AP19" s="50">
        <f>'С-6'!G19</f>
        <v>13</v>
      </c>
      <c r="AQ19" s="23">
        <f>'С-6'!H19</f>
        <v>1</v>
      </c>
      <c r="AR19" s="23">
        <f>'С-6'!I19</f>
        <v>1</v>
      </c>
      <c r="AS19" s="23">
        <f>'С-6'!J19</f>
        <v>1</v>
      </c>
      <c r="AT19" s="23">
        <f>'С-6'!K19</f>
        <v>0</v>
      </c>
      <c r="AU19" s="23">
        <f>'С-6'!L19</f>
        <v>3</v>
      </c>
      <c r="AV19" s="52">
        <f>'С-6'!M19</f>
        <v>3</v>
      </c>
      <c r="AW19" s="70">
        <f>'f7'!N19</f>
        <v>20.75</v>
      </c>
    </row>
    <row r="20" spans="1:49" s="39" customFormat="1" ht="35.1" customHeight="1">
      <c r="A20" s="28">
        <v>7</v>
      </c>
      <c r="B20" s="47" t="str">
        <f>Команды!B20</f>
        <v>Петров М.И.
(РОО МКВ)</v>
      </c>
      <c r="C20" s="48" t="str">
        <f>Команды!C20</f>
        <v>Краснодарский край</v>
      </c>
      <c r="D20" s="49">
        <f>Команды!D20</f>
        <v>2</v>
      </c>
      <c r="E20" s="49">
        <f>Команды!E20</f>
        <v>2</v>
      </c>
      <c r="F20" s="51" t="str">
        <f>Команды!F20</f>
        <v>05.06.2022 -
12.06.2022</v>
      </c>
      <c r="G20" s="50">
        <f>'С-1'!G20</f>
        <v>11</v>
      </c>
      <c r="H20" s="23">
        <f>'С-1'!H20</f>
        <v>1</v>
      </c>
      <c r="I20" s="23">
        <f>'С-1'!I20</f>
        <v>0.5</v>
      </c>
      <c r="J20" s="23">
        <f>'С-1'!J20</f>
        <v>0</v>
      </c>
      <c r="K20" s="23">
        <f>'С-1'!K20</f>
        <v>0.5</v>
      </c>
      <c r="L20" s="23">
        <f>'С-1'!L20</f>
        <v>1</v>
      </c>
      <c r="M20" s="52">
        <f>'С-1'!M20</f>
        <v>2</v>
      </c>
      <c r="N20" s="50">
        <f>'С-2'!G20</f>
        <v>14</v>
      </c>
      <c r="O20" s="23">
        <f>'С-2'!H20</f>
        <v>2</v>
      </c>
      <c r="P20" s="23">
        <f>'С-2'!I20</f>
        <v>1</v>
      </c>
      <c r="Q20" s="23">
        <f>'С-2'!J20</f>
        <v>1</v>
      </c>
      <c r="R20" s="23">
        <f>'С-2'!K20</f>
        <v>1</v>
      </c>
      <c r="S20" s="23">
        <f>'С-2'!L20</f>
        <v>2</v>
      </c>
      <c r="T20" s="52">
        <f>'С-2'!M20</f>
        <v>3.5</v>
      </c>
      <c r="U20" s="50">
        <f>'С-3'!G20</f>
        <v>12</v>
      </c>
      <c r="V20" s="23">
        <f>'С-3'!H20</f>
        <v>0</v>
      </c>
      <c r="W20" s="23">
        <f>'С-3'!I20</f>
        <v>2</v>
      </c>
      <c r="X20" s="23">
        <f>'С-3'!J20</f>
        <v>1</v>
      </c>
      <c r="Y20" s="23">
        <f>'С-3'!K20</f>
        <v>1</v>
      </c>
      <c r="Z20" s="23">
        <f>'С-3'!L20</f>
        <v>1.5</v>
      </c>
      <c r="AA20" s="52">
        <f>'С-3'!M20</f>
        <v>2</v>
      </c>
      <c r="AB20" s="50">
        <f>'С-4'!G20</f>
        <v>11</v>
      </c>
      <c r="AC20" s="23">
        <f>'С-4'!H20</f>
        <v>0.5</v>
      </c>
      <c r="AD20" s="23">
        <f>'С-4'!I20</f>
        <v>1</v>
      </c>
      <c r="AE20" s="23">
        <f>'С-4'!J20</f>
        <v>0.5</v>
      </c>
      <c r="AF20" s="23">
        <f>'С-4'!K20</f>
        <v>1</v>
      </c>
      <c r="AG20" s="23">
        <f>'С-4'!L20</f>
        <v>2.5</v>
      </c>
      <c r="AH20" s="52">
        <f>'С-4'!M20</f>
        <v>2</v>
      </c>
      <c r="AI20" s="50">
        <f>'С-5'!G20</f>
        <v>13</v>
      </c>
      <c r="AJ20" s="50">
        <f>'С-5'!H20</f>
        <v>1.5</v>
      </c>
      <c r="AK20" s="50">
        <f>'С-5'!I20</f>
        <v>1</v>
      </c>
      <c r="AL20" s="50">
        <f>'С-5'!J20</f>
        <v>1</v>
      </c>
      <c r="AM20" s="50">
        <f>'С-5'!K20</f>
        <v>0</v>
      </c>
      <c r="AN20" s="50">
        <f>'С-5'!L20</f>
        <v>2.5</v>
      </c>
      <c r="AO20" s="53">
        <f>'С-5'!M20</f>
        <v>3</v>
      </c>
      <c r="AP20" s="50">
        <f>'С-6'!G20</f>
        <v>12</v>
      </c>
      <c r="AQ20" s="23">
        <f>'С-6'!H20</f>
        <v>1</v>
      </c>
      <c r="AR20" s="23">
        <f>'С-6'!I20</f>
        <v>1</v>
      </c>
      <c r="AS20" s="23">
        <f>'С-6'!J20</f>
        <v>1</v>
      </c>
      <c r="AT20" s="23">
        <f>'С-6'!K20</f>
        <v>0.5</v>
      </c>
      <c r="AU20" s="23">
        <f>'С-6'!L20</f>
        <v>3</v>
      </c>
      <c r="AV20" s="52">
        <f>'С-6'!M20</f>
        <v>3</v>
      </c>
      <c r="AW20" s="70">
        <f>'f7'!N20</f>
        <v>20.25</v>
      </c>
    </row>
    <row r="21" spans="1:49" s="39" customFormat="1" ht="35.1" customHeight="1">
      <c r="A21" s="28">
        <v>8</v>
      </c>
      <c r="B21" s="47" t="str">
        <f>Команды!B21</f>
        <v>Самойлов Ю. Л.
(ТК МГТУ им. Н.Э. Баумана)</v>
      </c>
      <c r="C21" s="48" t="str">
        <f>Команды!C21</f>
        <v>Краснодарский край, Крым</v>
      </c>
      <c r="D21" s="49">
        <f>Команды!D21</f>
        <v>2</v>
      </c>
      <c r="E21" s="49">
        <f>Команды!E21</f>
        <v>2</v>
      </c>
      <c r="F21" s="51" t="str">
        <f>Команды!F21</f>
        <v>30.04.2022 -
09.05.2022</v>
      </c>
      <c r="G21" s="50">
        <f>'С-1'!G21</f>
        <v>12</v>
      </c>
      <c r="H21" s="23">
        <f>'С-1'!H21</f>
        <v>2</v>
      </c>
      <c r="I21" s="23">
        <f>'С-1'!I21</f>
        <v>-3</v>
      </c>
      <c r="J21" s="23">
        <f>'С-1'!J21</f>
        <v>-2</v>
      </c>
      <c r="K21" s="23">
        <f>'С-1'!K21</f>
        <v>0</v>
      </c>
      <c r="L21" s="23">
        <f>'С-1'!L21</f>
        <v>1</v>
      </c>
      <c r="M21" s="52">
        <f>'С-1'!M21</f>
        <v>2</v>
      </c>
      <c r="N21" s="50">
        <f>'С-2'!G21</f>
        <v>13</v>
      </c>
      <c r="O21" s="23">
        <f>'С-2'!H21</f>
        <v>1</v>
      </c>
      <c r="P21" s="23">
        <f>'С-2'!I21</f>
        <v>-1.5</v>
      </c>
      <c r="Q21" s="23">
        <f>'С-2'!J21</f>
        <v>-1</v>
      </c>
      <c r="R21" s="23">
        <f>'С-2'!K21</f>
        <v>-0.5</v>
      </c>
      <c r="S21" s="23">
        <f>'С-2'!L21</f>
        <v>1</v>
      </c>
      <c r="T21" s="52">
        <f>'С-2'!M21</f>
        <v>3.5</v>
      </c>
      <c r="U21" s="50">
        <f>'С-3'!G21</f>
        <v>14.5</v>
      </c>
      <c r="V21" s="23">
        <f>'С-3'!H21</f>
        <v>0</v>
      </c>
      <c r="W21" s="23">
        <f>'С-3'!I21</f>
        <v>3</v>
      </c>
      <c r="X21" s="23">
        <f>'С-3'!J21</f>
        <v>2</v>
      </c>
      <c r="Y21" s="23">
        <f>'С-3'!K21</f>
        <v>2</v>
      </c>
      <c r="Z21" s="23">
        <f>'С-3'!L21</f>
        <v>0</v>
      </c>
      <c r="AA21" s="52">
        <f>'С-3'!M21</f>
        <v>3</v>
      </c>
      <c r="AB21" s="50">
        <f>'С-4'!G21</f>
        <v>16</v>
      </c>
      <c r="AC21" s="23">
        <f>'С-4'!H21</f>
        <v>0</v>
      </c>
      <c r="AD21" s="23">
        <f>'С-4'!I21</f>
        <v>-3</v>
      </c>
      <c r="AE21" s="23">
        <f>'С-4'!J21</f>
        <v>-1.5</v>
      </c>
      <c r="AF21" s="23">
        <f>'С-4'!K21</f>
        <v>-1</v>
      </c>
      <c r="AG21" s="23">
        <f>'С-4'!L21</f>
        <v>0.5</v>
      </c>
      <c r="AH21" s="52">
        <f>'С-4'!M21</f>
        <v>3.5</v>
      </c>
      <c r="AI21" s="50">
        <f>'С-5'!G21</f>
        <v>16.5</v>
      </c>
      <c r="AJ21" s="50">
        <f>'С-5'!H21</f>
        <v>2</v>
      </c>
      <c r="AK21" s="50">
        <f>'С-5'!I21</f>
        <v>-3</v>
      </c>
      <c r="AL21" s="50">
        <f>'С-5'!J21</f>
        <v>-1.5</v>
      </c>
      <c r="AM21" s="50">
        <f>'С-5'!K21</f>
        <v>-1</v>
      </c>
      <c r="AN21" s="50">
        <f>'С-5'!L21</f>
        <v>1</v>
      </c>
      <c r="AO21" s="53">
        <f>'С-5'!M21</f>
        <v>1.5</v>
      </c>
      <c r="AP21" s="50">
        <f>'С-6'!G21</f>
        <v>14</v>
      </c>
      <c r="AQ21" s="23">
        <f>'С-6'!H21</f>
        <v>1</v>
      </c>
      <c r="AR21" s="23">
        <f>'С-6'!I21</f>
        <v>-2</v>
      </c>
      <c r="AS21" s="23">
        <f>'С-6'!J21</f>
        <v>-1.5</v>
      </c>
      <c r="AT21" s="23">
        <f>'С-6'!K21</f>
        <v>-2.5</v>
      </c>
      <c r="AU21" s="23">
        <f>'С-6'!L21</f>
        <v>1</v>
      </c>
      <c r="AV21" s="52">
        <f>'С-6'!M21</f>
        <v>3.5</v>
      </c>
      <c r="AW21" s="70">
        <f>'f7'!N21</f>
        <v>14.875</v>
      </c>
    </row>
    <row r="22" spans="1:49" s="1" customFormat="1" ht="35.1" customHeight="1">
      <c r="A22" s="28">
        <v>9</v>
      </c>
      <c r="B22" s="47" t="str">
        <f>Команды!B22</f>
        <v>Степичева И.В.
(ТК МГТУ им. Н.Э. Баумана)</v>
      </c>
      <c r="C22" s="48" t="str">
        <f>Команды!C22</f>
        <v>Краснодарский край, Крым</v>
      </c>
      <c r="D22" s="49">
        <f>Команды!D22</f>
        <v>2</v>
      </c>
      <c r="E22" s="49">
        <f>Команды!E22</f>
        <v>2</v>
      </c>
      <c r="F22" s="51" t="str">
        <f>Команды!F22</f>
        <v>30.04.2022 -
08.05.2022</v>
      </c>
      <c r="G22" s="50">
        <f>'С-1'!G22</f>
        <v>12</v>
      </c>
      <c r="H22" s="23">
        <f>'С-1'!H22</f>
        <v>1</v>
      </c>
      <c r="I22" s="23">
        <f>'С-1'!I22</f>
        <v>-0.5</v>
      </c>
      <c r="J22" s="23">
        <f>'С-1'!J22</f>
        <v>-1</v>
      </c>
      <c r="K22" s="23">
        <f>'С-1'!K22</f>
        <v>0.5</v>
      </c>
      <c r="L22" s="23">
        <f>'С-1'!L22</f>
        <v>2</v>
      </c>
      <c r="M22" s="52">
        <f>'С-1'!M22</f>
        <v>2</v>
      </c>
      <c r="N22" s="50">
        <f>'С-2'!G22</f>
        <v>14</v>
      </c>
      <c r="O22" s="23">
        <f>'С-2'!H22</f>
        <v>0</v>
      </c>
      <c r="P22" s="23">
        <f>'С-2'!I22</f>
        <v>0.5</v>
      </c>
      <c r="Q22" s="23">
        <f>'С-2'!J22</f>
        <v>1</v>
      </c>
      <c r="R22" s="23">
        <f>'С-2'!K22</f>
        <v>-0.5</v>
      </c>
      <c r="S22" s="23">
        <f>'С-2'!L22</f>
        <v>2</v>
      </c>
      <c r="T22" s="52">
        <f>'С-2'!M22</f>
        <v>3</v>
      </c>
      <c r="U22" s="50">
        <f>'С-3'!G22</f>
        <v>14.5</v>
      </c>
      <c r="V22" s="23">
        <f>'С-3'!H22</f>
        <v>0</v>
      </c>
      <c r="W22" s="23">
        <f>'С-3'!I22</f>
        <v>3</v>
      </c>
      <c r="X22" s="23">
        <f>'С-3'!J22</f>
        <v>2</v>
      </c>
      <c r="Y22" s="23">
        <f>'С-3'!K22</f>
        <v>2</v>
      </c>
      <c r="Z22" s="23">
        <f>'С-3'!L22</f>
        <v>1</v>
      </c>
      <c r="AA22" s="52">
        <f>'С-3'!M22</f>
        <v>3</v>
      </c>
      <c r="AB22" s="50">
        <f>'С-4'!G22</f>
        <v>11</v>
      </c>
      <c r="AC22" s="23">
        <f>'С-4'!H22</f>
        <v>0</v>
      </c>
      <c r="AD22" s="23">
        <f>'С-4'!I22</f>
        <v>-1</v>
      </c>
      <c r="AE22" s="23">
        <f>'С-4'!J22</f>
        <v>0.5</v>
      </c>
      <c r="AF22" s="23">
        <f>'С-4'!K22</f>
        <v>1</v>
      </c>
      <c r="AG22" s="23">
        <f>'С-4'!L22</f>
        <v>1.5</v>
      </c>
      <c r="AH22" s="52">
        <f>'С-4'!M22</f>
        <v>1</v>
      </c>
      <c r="AI22" s="50">
        <f>'С-5'!G22</f>
        <v>13</v>
      </c>
      <c r="AJ22" s="50">
        <f>'С-5'!H22</f>
        <v>0.5</v>
      </c>
      <c r="AK22" s="50">
        <f>'С-5'!I22</f>
        <v>-1.5</v>
      </c>
      <c r="AL22" s="50">
        <f>'С-5'!J22</f>
        <v>1</v>
      </c>
      <c r="AM22" s="50">
        <f>'С-5'!K22</f>
        <v>0.5</v>
      </c>
      <c r="AN22" s="50">
        <f>'С-5'!L22</f>
        <v>1.5</v>
      </c>
      <c r="AO22" s="53">
        <f>'С-5'!M22</f>
        <v>1</v>
      </c>
      <c r="AP22" s="50">
        <f>'С-6'!G22</f>
        <v>12</v>
      </c>
      <c r="AQ22" s="23">
        <f>'С-6'!H22</f>
        <v>0</v>
      </c>
      <c r="AR22" s="23">
        <f>'С-6'!I22</f>
        <v>-2</v>
      </c>
      <c r="AS22" s="23">
        <f>'С-6'!J22</f>
        <v>1</v>
      </c>
      <c r="AT22" s="23">
        <f>'С-6'!K22</f>
        <v>0.5</v>
      </c>
      <c r="AU22" s="23">
        <f>'С-6'!L22</f>
        <v>1</v>
      </c>
      <c r="AV22" s="52">
        <f>'С-6'!M22</f>
        <v>3</v>
      </c>
      <c r="AW22" s="70">
        <f>'f7'!N22</f>
        <v>17.5</v>
      </c>
    </row>
    <row r="23" spans="1:49" s="1" customFormat="1" ht="35.1" customHeight="1">
      <c r="A23" s="28">
        <v>10</v>
      </c>
      <c r="B23" s="47" t="str">
        <f>Команды!B23</f>
        <v>Устинов А.В.
(РОО ФСТ-ОТМ)</v>
      </c>
      <c r="C23" s="48" t="str">
        <f>Команды!C23</f>
        <v>Карелия</v>
      </c>
      <c r="D23" s="49">
        <f>Команды!D23</f>
        <v>2</v>
      </c>
      <c r="E23" s="49">
        <f>Команды!E23</f>
        <v>2</v>
      </c>
      <c r="F23" s="51" t="str">
        <f>Команды!F23</f>
        <v>08.07.2022 -
17.07.2022</v>
      </c>
      <c r="G23" s="50">
        <f>'С-1'!G23</f>
        <v>12</v>
      </c>
      <c r="H23" s="23">
        <f>'С-1'!H23</f>
        <v>1</v>
      </c>
      <c r="I23" s="23">
        <f>'С-1'!I23</f>
        <v>0.5</v>
      </c>
      <c r="J23" s="23">
        <f>'С-1'!J23</f>
        <v>0.5</v>
      </c>
      <c r="K23" s="23">
        <f>'С-1'!K23</f>
        <v>0.5</v>
      </c>
      <c r="L23" s="23">
        <f>'С-1'!L23</f>
        <v>1</v>
      </c>
      <c r="M23" s="52">
        <f>'С-1'!M23</f>
        <v>2</v>
      </c>
      <c r="N23" s="50">
        <f>'С-2'!G23</f>
        <v>16</v>
      </c>
      <c r="O23" s="23">
        <f>'С-2'!H23</f>
        <v>2</v>
      </c>
      <c r="P23" s="23">
        <f>'С-2'!I23</f>
        <v>1</v>
      </c>
      <c r="Q23" s="23">
        <f>'С-2'!J23</f>
        <v>1</v>
      </c>
      <c r="R23" s="23">
        <f>'С-2'!K23</f>
        <v>0.5</v>
      </c>
      <c r="S23" s="23">
        <f>'С-2'!L23</f>
        <v>2.5</v>
      </c>
      <c r="T23" s="52">
        <f>'С-2'!M23</f>
        <v>4</v>
      </c>
      <c r="U23" s="50">
        <f>'С-3'!G23</f>
        <v>13</v>
      </c>
      <c r="V23" s="23">
        <f>'С-3'!H23</f>
        <v>0.5</v>
      </c>
      <c r="W23" s="23">
        <f>'С-3'!I23</f>
        <v>2</v>
      </c>
      <c r="X23" s="23">
        <f>'С-3'!J23</f>
        <v>2</v>
      </c>
      <c r="Y23" s="23">
        <f>'С-3'!K23</f>
        <v>1</v>
      </c>
      <c r="Z23" s="23">
        <f>'С-3'!L23</f>
        <v>1</v>
      </c>
      <c r="AA23" s="52">
        <f>'С-3'!M23</f>
        <v>1</v>
      </c>
      <c r="AB23" s="50">
        <f>'С-4'!G23</f>
        <v>12</v>
      </c>
      <c r="AC23" s="23">
        <f>'С-4'!H23</f>
        <v>0.5</v>
      </c>
      <c r="AD23" s="23">
        <f>'С-4'!I23</f>
        <v>1</v>
      </c>
      <c r="AE23" s="23">
        <f>'С-4'!J23</f>
        <v>1</v>
      </c>
      <c r="AF23" s="23">
        <f>'С-4'!K23</f>
        <v>1</v>
      </c>
      <c r="AG23" s="23">
        <f>'С-4'!L23</f>
        <v>3.5</v>
      </c>
      <c r="AH23" s="52">
        <f>'С-4'!M23</f>
        <v>2</v>
      </c>
      <c r="AI23" s="50">
        <f>'С-5'!G23</f>
        <v>15</v>
      </c>
      <c r="AJ23" s="50">
        <f>'С-5'!H23</f>
        <v>2</v>
      </c>
      <c r="AK23" s="50">
        <f>'С-5'!I23</f>
        <v>1</v>
      </c>
      <c r="AL23" s="50">
        <f>'С-5'!J23</f>
        <v>1</v>
      </c>
      <c r="AM23" s="50">
        <f>'С-5'!K23</f>
        <v>1</v>
      </c>
      <c r="AN23" s="50">
        <f>'С-5'!L23</f>
        <v>2.5</v>
      </c>
      <c r="AO23" s="53">
        <f>'С-5'!M23</f>
        <v>3.5</v>
      </c>
      <c r="AP23" s="50">
        <f>'С-6'!G23</f>
        <v>14</v>
      </c>
      <c r="AQ23" s="23">
        <f>'С-6'!H23</f>
        <v>2</v>
      </c>
      <c r="AR23" s="23">
        <f>'С-6'!I23</f>
        <v>1</v>
      </c>
      <c r="AS23" s="23">
        <f>'С-6'!J23</f>
        <v>1</v>
      </c>
      <c r="AT23" s="23">
        <f>'С-6'!K23</f>
        <v>0.5</v>
      </c>
      <c r="AU23" s="23">
        <f>'С-6'!L23</f>
        <v>4</v>
      </c>
      <c r="AV23" s="52">
        <f>'С-6'!M23</f>
        <v>4</v>
      </c>
      <c r="AW23" s="70">
        <f>'f7'!N23</f>
        <v>22.875</v>
      </c>
    </row>
    <row r="24" spans="1:49" s="1" customFormat="1" ht="35.1" customHeight="1">
      <c r="A24" s="28">
        <v>11</v>
      </c>
      <c r="B24" s="47" t="str">
        <f>Команды!B24</f>
        <v>Хорунжева О.Е.
(ТК МГТУ им. Н.Э. Баумана)</v>
      </c>
      <c r="C24" s="48" t="str">
        <f>Команды!C24</f>
        <v>Поволжье</v>
      </c>
      <c r="D24" s="49">
        <f>Команды!D24</f>
        <v>2</v>
      </c>
      <c r="E24" s="49">
        <f>Команды!E24</f>
        <v>2</v>
      </c>
      <c r="F24" s="51" t="str">
        <f>Команды!F24</f>
        <v>01.05.2022 -
09.05.2022</v>
      </c>
      <c r="G24" s="50">
        <f>'С-1'!G26</f>
        <v>0</v>
      </c>
      <c r="H24" s="23">
        <f>'С-1'!H26</f>
        <v>0</v>
      </c>
      <c r="I24" s="23">
        <f>'С-1'!I26</f>
        <v>0</v>
      </c>
      <c r="J24" s="23">
        <f>'С-1'!J26</f>
        <v>0</v>
      </c>
      <c r="K24" s="23">
        <f>'С-1'!K26</f>
        <v>0</v>
      </c>
      <c r="L24" s="23">
        <f>'С-1'!L26</f>
        <v>0</v>
      </c>
      <c r="M24" s="52">
        <f>'С-1'!M26</f>
        <v>0</v>
      </c>
      <c r="N24" s="50">
        <f>'С-2'!G26</f>
        <v>0</v>
      </c>
      <c r="O24" s="23">
        <f>'С-2'!H26</f>
        <v>0</v>
      </c>
      <c r="P24" s="23">
        <f>'С-2'!I26</f>
        <v>0</v>
      </c>
      <c r="Q24" s="23">
        <f>'С-2'!J26</f>
        <v>0</v>
      </c>
      <c r="R24" s="23">
        <f>'С-2'!K26</f>
        <v>0</v>
      </c>
      <c r="S24" s="23">
        <f>'С-2'!L26</f>
        <v>0</v>
      </c>
      <c r="T24" s="52">
        <f>'С-2'!M26</f>
        <v>0</v>
      </c>
      <c r="U24" s="50">
        <f>'С-3'!G26</f>
        <v>0</v>
      </c>
      <c r="V24" s="23">
        <f>'С-3'!H26</f>
        <v>0</v>
      </c>
      <c r="W24" s="23">
        <f>'С-3'!I26</f>
        <v>0</v>
      </c>
      <c r="X24" s="23">
        <f>'С-3'!J26</f>
        <v>0</v>
      </c>
      <c r="Y24" s="23">
        <f>'С-3'!K26</f>
        <v>0</v>
      </c>
      <c r="Z24" s="23">
        <f>'С-3'!L26</f>
        <v>0</v>
      </c>
      <c r="AA24" s="52">
        <f>'С-3'!M26</f>
        <v>0</v>
      </c>
      <c r="AB24" s="50">
        <f>'С-4'!G26</f>
        <v>0</v>
      </c>
      <c r="AC24" s="23">
        <f>'С-4'!H26</f>
        <v>0</v>
      </c>
      <c r="AD24" s="23">
        <f>'С-4'!I26</f>
        <v>0</v>
      </c>
      <c r="AE24" s="23">
        <f>'С-4'!J26</f>
        <v>0</v>
      </c>
      <c r="AF24" s="23">
        <f>'С-4'!K26</f>
        <v>0</v>
      </c>
      <c r="AG24" s="23">
        <f>'С-4'!L26</f>
        <v>0</v>
      </c>
      <c r="AH24" s="52">
        <f>'С-4'!M26</f>
        <v>0</v>
      </c>
      <c r="AI24" s="50">
        <f>'С-5'!G26</f>
        <v>0</v>
      </c>
      <c r="AJ24" s="50">
        <f>'С-5'!H26</f>
        <v>0</v>
      </c>
      <c r="AK24" s="50">
        <f>'С-5'!I26</f>
        <v>0</v>
      </c>
      <c r="AL24" s="50">
        <f>'С-5'!J26</f>
        <v>0</v>
      </c>
      <c r="AM24" s="50">
        <f>'С-5'!K26</f>
        <v>0</v>
      </c>
      <c r="AN24" s="50">
        <f>'С-5'!L26</f>
        <v>0</v>
      </c>
      <c r="AO24" s="53">
        <f>'С-5'!M26</f>
        <v>0</v>
      </c>
      <c r="AP24" s="50">
        <f>'С-6'!G24</f>
        <v>14</v>
      </c>
      <c r="AQ24" s="23">
        <f>'С-6'!H24</f>
        <v>1</v>
      </c>
      <c r="AR24" s="23">
        <f>'С-6'!I24</f>
        <v>1</v>
      </c>
      <c r="AS24" s="23">
        <f>'С-6'!J24</f>
        <v>1</v>
      </c>
      <c r="AT24" s="23">
        <f>'С-6'!K24</f>
        <v>0.5</v>
      </c>
      <c r="AU24" s="23">
        <f>'С-6'!L24</f>
        <v>4</v>
      </c>
      <c r="AV24" s="52">
        <f>'С-6'!M24</f>
        <v>4</v>
      </c>
      <c r="AW24" s="70">
        <f>'f7'!N24</f>
        <v>24.25</v>
      </c>
    </row>
    <row r="25" spans="1:49"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</row>
    <row r="26" spans="1:49"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</row>
    <row r="27" spans="1:49" ht="18">
      <c r="B27" s="3" t="s">
        <v>9</v>
      </c>
      <c r="C27" s="5" t="str">
        <f>Судьи!C5</f>
        <v>Емельянов С.А. (г. Москва, СС2К)</v>
      </c>
      <c r="E27" s="1"/>
      <c r="F27" s="3" t="s">
        <v>64</v>
      </c>
      <c r="J27" s="1"/>
      <c r="K27" s="1"/>
      <c r="L27" s="55" t="str">
        <f>Судьи!B13</f>
        <v>Романов Д.А. (Московская обл., ССВК)</v>
      </c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</row>
    <row r="28" spans="1:49" ht="18">
      <c r="C28" s="5" t="str">
        <f>Судьи!C6</f>
        <v>Картузов С.А. (г. Москва, СС3К)</v>
      </c>
      <c r="F28" s="3" t="s">
        <v>63</v>
      </c>
    </row>
    <row r="29" spans="1:49" ht="18">
      <c r="C29" s="5" t="str">
        <f>Судьи!C7</f>
        <v>Комаров Н.А. (Волгоградская обл., СС3К)</v>
      </c>
      <c r="F29" s="3"/>
    </row>
    <row r="30" spans="1:49" ht="18">
      <c r="C30" s="5" t="str">
        <f>Судьи!C8</f>
        <v>Потапенко А.М. (г. Москва, СС2К)</v>
      </c>
      <c r="F30" s="3" t="s">
        <v>34</v>
      </c>
      <c r="L30" s="55" t="str">
        <f>Судьи!B14</f>
        <v>Фефелов А.В. (г. Москва, СС2К)</v>
      </c>
    </row>
    <row r="31" spans="1:49" ht="15.75">
      <c r="C31" s="5" t="str">
        <f>Судьи!C9</f>
        <v>Романов Д.А. (Московская обл., ССВК)</v>
      </c>
    </row>
    <row r="32" spans="1:49" ht="15.75">
      <c r="C32" s="5" t="str">
        <f>Судьи!C10</f>
        <v>Фефелов А.В. (г. Москва, СС2К)</v>
      </c>
    </row>
  </sheetData>
  <mergeCells count="80">
    <mergeCell ref="G1:W6"/>
    <mergeCell ref="AW10:AW13"/>
    <mergeCell ref="AP9:AV9"/>
    <mergeCell ref="AP10:AV10"/>
    <mergeCell ref="AP11:AP13"/>
    <mergeCell ref="AQ11:AQ13"/>
    <mergeCell ref="AR11:AT11"/>
    <mergeCell ref="AU11:AU13"/>
    <mergeCell ref="AV11:AV13"/>
    <mergeCell ref="AR12:AR13"/>
    <mergeCell ref="AS12:AS13"/>
    <mergeCell ref="AT12:AT13"/>
    <mergeCell ref="AI9:AO9"/>
    <mergeCell ref="AI10:AO10"/>
    <mergeCell ref="AI11:AI13"/>
    <mergeCell ref="AJ11:AJ13"/>
    <mergeCell ref="AK11:AM11"/>
    <mergeCell ref="AN11:AN13"/>
    <mergeCell ref="AO11:AO13"/>
    <mergeCell ref="AK12:AK13"/>
    <mergeCell ref="AL12:AL13"/>
    <mergeCell ref="AM12:AM13"/>
    <mergeCell ref="AB9:AH9"/>
    <mergeCell ref="AB10:AH10"/>
    <mergeCell ref="AB11:AB13"/>
    <mergeCell ref="AC11:AC13"/>
    <mergeCell ref="AD11:AF11"/>
    <mergeCell ref="AG11:AG13"/>
    <mergeCell ref="AH11:AH13"/>
    <mergeCell ref="AD12:AD13"/>
    <mergeCell ref="AE12:AE13"/>
    <mergeCell ref="AF12:AF13"/>
    <mergeCell ref="G7:K7"/>
    <mergeCell ref="U9:AA9"/>
    <mergeCell ref="U10:AA10"/>
    <mergeCell ref="U11:U13"/>
    <mergeCell ref="V11:V13"/>
    <mergeCell ref="W11:Y11"/>
    <mergeCell ref="Z11:Z13"/>
    <mergeCell ref="AA11:AA13"/>
    <mergeCell ref="W12:W13"/>
    <mergeCell ref="X12:X13"/>
    <mergeCell ref="Y12:Y13"/>
    <mergeCell ref="T11:T13"/>
    <mergeCell ref="Q12:Q13"/>
    <mergeCell ref="R12:R13"/>
    <mergeCell ref="P12:P13"/>
    <mergeCell ref="J12:J13"/>
    <mergeCell ref="M11:M13"/>
    <mergeCell ref="A1:B4"/>
    <mergeCell ref="A5:B5"/>
    <mergeCell ref="E11:E13"/>
    <mergeCell ref="C1:F4"/>
    <mergeCell ref="C5:F5"/>
    <mergeCell ref="L7:S7"/>
    <mergeCell ref="A10:A13"/>
    <mergeCell ref="B10:B13"/>
    <mergeCell ref="G9:M9"/>
    <mergeCell ref="N9:T9"/>
    <mergeCell ref="N10:T10"/>
    <mergeCell ref="N11:N13"/>
    <mergeCell ref="O11:O13"/>
    <mergeCell ref="P11:R11"/>
    <mergeCell ref="S11:S13"/>
    <mergeCell ref="I12:I13"/>
    <mergeCell ref="K12:K13"/>
    <mergeCell ref="C8:F8"/>
    <mergeCell ref="G8:K8"/>
    <mergeCell ref="C6:F6"/>
    <mergeCell ref="C7:F7"/>
    <mergeCell ref="D11:D13"/>
    <mergeCell ref="C10:C13"/>
    <mergeCell ref="D10:E10"/>
    <mergeCell ref="F10:F13"/>
    <mergeCell ref="A9:F9"/>
    <mergeCell ref="G10:M10"/>
    <mergeCell ref="G11:G13"/>
    <mergeCell ref="H11:H13"/>
    <mergeCell ref="I11:K11"/>
    <mergeCell ref="L11:L13"/>
  </mergeCells>
  <pageMargins left="0.31496062992125984" right="0.11811023622047245" top="0.74803149606299213" bottom="0.74803149606299213" header="0.31496062992125984" footer="0.31496062992125984"/>
  <pageSetup paperSize="9" scale="32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AJ33"/>
  <sheetViews>
    <sheetView zoomScale="50" zoomScaleNormal="50" workbookViewId="0">
      <selection activeCell="A33" sqref="A33:XFD36"/>
    </sheetView>
  </sheetViews>
  <sheetFormatPr defaultRowHeight="12.75"/>
  <cols>
    <col min="1" max="1" width="5.7109375" customWidth="1"/>
    <col min="2" max="2" width="50.7109375" customWidth="1"/>
    <col min="3" max="3" width="35.7109375" customWidth="1"/>
    <col min="4" max="5" width="12.7109375" customWidth="1"/>
    <col min="6" max="6" width="20.7109375" customWidth="1"/>
    <col min="7" max="17" width="6.7109375" customWidth="1"/>
    <col min="18" max="87" width="6.7109375" style="1" customWidth="1"/>
    <col min="88" max="16384" width="9.140625" style="1"/>
  </cols>
  <sheetData>
    <row r="1" spans="1:36" ht="20.100000000000001" customHeight="1">
      <c r="A1" s="74" t="s">
        <v>0</v>
      </c>
      <c r="B1" s="74"/>
      <c r="C1" s="107" t="str">
        <f>Команды!C1</f>
        <v>Департамент спорта города Москвы
Федерация спортивного туризма - объединение туристов Москвы</v>
      </c>
      <c r="D1" s="107"/>
      <c r="E1" s="94"/>
      <c r="F1" s="94"/>
      <c r="G1" s="15"/>
      <c r="H1" s="15"/>
      <c r="I1" s="15"/>
      <c r="J1" s="15"/>
      <c r="K1" s="15"/>
      <c r="L1" s="6"/>
      <c r="M1" s="6"/>
      <c r="N1" s="6"/>
      <c r="O1" s="6"/>
      <c r="P1" s="6"/>
      <c r="Q1" s="16"/>
      <c r="R1" s="6"/>
      <c r="S1" s="6"/>
      <c r="T1" s="6"/>
      <c r="U1" s="6"/>
    </row>
    <row r="2" spans="1:36" ht="20.100000000000001" customHeight="1">
      <c r="A2" s="74"/>
      <c r="B2" s="74"/>
      <c r="C2" s="94"/>
      <c r="D2" s="94"/>
      <c r="E2" s="94"/>
      <c r="F2" s="94"/>
      <c r="G2" s="11"/>
      <c r="H2" s="11"/>
      <c r="I2" s="11"/>
      <c r="J2" s="11"/>
      <c r="K2" s="11"/>
      <c r="L2" s="1"/>
      <c r="M2" s="1"/>
      <c r="N2" s="1"/>
      <c r="O2" s="1"/>
      <c r="P2" s="1"/>
      <c r="Q2" s="12"/>
    </row>
    <row r="3" spans="1:36" ht="20.100000000000001" customHeight="1">
      <c r="A3" s="74"/>
      <c r="B3" s="74"/>
      <c r="C3" s="94"/>
      <c r="D3" s="94"/>
      <c r="E3" s="94"/>
      <c r="F3" s="94"/>
      <c r="G3" s="11"/>
      <c r="H3" s="11"/>
      <c r="I3" s="11"/>
      <c r="J3" s="11"/>
      <c r="K3" s="11"/>
      <c r="L3" s="1"/>
      <c r="M3" s="1"/>
      <c r="N3" s="1"/>
      <c r="O3" s="1"/>
      <c r="P3" s="1"/>
      <c r="Q3" s="12"/>
    </row>
    <row r="4" spans="1:36" ht="20.100000000000001" customHeight="1">
      <c r="A4" s="74"/>
      <c r="B4" s="74"/>
      <c r="C4" s="94"/>
      <c r="D4" s="94"/>
      <c r="E4" s="94"/>
      <c r="F4" s="94"/>
      <c r="G4" s="11"/>
      <c r="H4" s="11"/>
      <c r="I4" s="11"/>
      <c r="J4" s="11"/>
      <c r="K4" s="11"/>
      <c r="L4" s="1"/>
      <c r="M4" s="1"/>
      <c r="N4" s="1"/>
      <c r="O4" s="1"/>
      <c r="P4" s="1"/>
      <c r="Q4" s="12"/>
    </row>
    <row r="5" spans="1:36" ht="20.100000000000001" customHeight="1">
      <c r="A5" s="77" t="str">
        <f>Команды!A5</f>
        <v>Статус соревнований</v>
      </c>
      <c r="B5" s="77"/>
      <c r="C5" s="77" t="str">
        <f>Команды!C5</f>
        <v>Кубок Москвы</v>
      </c>
      <c r="D5" s="77"/>
      <c r="E5" s="77"/>
      <c r="F5" s="77"/>
      <c r="G5" s="13"/>
      <c r="H5" s="13"/>
      <c r="I5" s="13"/>
      <c r="J5" s="13"/>
      <c r="K5" s="13"/>
      <c r="L5" s="1"/>
      <c r="M5" s="1"/>
      <c r="N5" s="1"/>
      <c r="O5" s="1"/>
      <c r="P5" s="1"/>
      <c r="Q5" s="12"/>
    </row>
    <row r="6" spans="1:36" ht="20.100000000000001" customHeight="1">
      <c r="A6" s="77" t="str">
        <f>Команды!A6</f>
        <v>Спортивная дисциплина</v>
      </c>
      <c r="B6" s="77"/>
      <c r="C6" s="96" t="str">
        <f>Команды!C6</f>
        <v>Маршрут - на средствах передвижения (1-6 категория), 0840061811Я</v>
      </c>
      <c r="D6" s="96"/>
      <c r="E6" s="96"/>
      <c r="F6" s="96"/>
      <c r="G6" s="14"/>
      <c r="H6" s="14"/>
      <c r="I6" s="14"/>
      <c r="J6" s="14"/>
      <c r="K6" s="14"/>
      <c r="L6" s="1"/>
      <c r="M6" s="1"/>
      <c r="N6" s="1"/>
      <c r="O6" s="1"/>
      <c r="P6" s="1"/>
      <c r="Q6" s="12"/>
    </row>
    <row r="7" spans="1:36" ht="39.950000000000003" customHeight="1">
      <c r="A7" s="77" t="str">
        <f>Команды!A7</f>
        <v>Вид программы</v>
      </c>
      <c r="B7" s="77"/>
      <c r="C7" s="126" t="str">
        <f>Команды!C7</f>
        <v>Спортивные  маршруты  2 к.с.; средство передвижение - велосипед; 
мужчины, женщины</v>
      </c>
      <c r="D7" s="127"/>
      <c r="E7" s="127"/>
      <c r="F7" s="128"/>
      <c r="G7" s="87" t="str">
        <f>Команды!G7</f>
        <v>20 февраля 2023</v>
      </c>
      <c r="H7" s="97"/>
      <c r="I7" s="97"/>
      <c r="J7" s="97"/>
      <c r="K7" s="97"/>
      <c r="L7" s="124" t="str">
        <f>Команды!L7</f>
        <v xml:space="preserve"> г. Москва</v>
      </c>
      <c r="M7" s="125"/>
      <c r="N7" s="125"/>
      <c r="O7" s="125"/>
      <c r="P7" s="99"/>
      <c r="Q7" s="99"/>
      <c r="R7" s="99"/>
    </row>
    <row r="8" spans="1:36" ht="20.100000000000001" customHeight="1">
      <c r="A8" s="77" t="str">
        <f>Команды!A8</f>
        <v>ПОКАЗАТЕЛЬ</v>
      </c>
      <c r="B8" s="77"/>
      <c r="C8" s="77" t="s">
        <v>15</v>
      </c>
      <c r="D8" s="77"/>
      <c r="E8" s="77"/>
      <c r="F8" s="77"/>
      <c r="G8" s="87" t="str">
        <f>Команды!G8</f>
        <v>№ СМ в ЕКП 53470</v>
      </c>
      <c r="H8" s="91"/>
      <c r="I8" s="91"/>
      <c r="J8" s="91"/>
      <c r="K8" s="91"/>
      <c r="L8" s="1"/>
      <c r="M8" s="1"/>
      <c r="N8" s="1"/>
      <c r="O8" s="1"/>
      <c r="P8" s="1"/>
      <c r="Q8" s="1"/>
    </row>
    <row r="9" spans="1:36" s="29" customFormat="1" ht="30" customHeight="1">
      <c r="A9" s="103" t="s">
        <v>43</v>
      </c>
      <c r="B9" s="104"/>
      <c r="C9" s="104"/>
      <c r="D9" s="104"/>
      <c r="E9" s="104"/>
      <c r="F9" s="105"/>
      <c r="G9" s="122" t="str">
        <f>Судьи!B5</f>
        <v>Емельянов С.А.</v>
      </c>
      <c r="H9" s="122"/>
      <c r="I9" s="122"/>
      <c r="J9" s="122" t="str">
        <f>Судьи!B6</f>
        <v>Картузов С.А.</v>
      </c>
      <c r="K9" s="122"/>
      <c r="L9" s="122"/>
      <c r="M9" s="117" t="str">
        <f>Судьи!B7</f>
        <v>Комаров Н.А.</v>
      </c>
      <c r="N9" s="117"/>
      <c r="O9" s="117"/>
      <c r="P9" s="117" t="str">
        <f>Судьи!B8</f>
        <v>Потапенко А.М.</v>
      </c>
      <c r="Q9" s="117"/>
      <c r="R9" s="117"/>
      <c r="S9" s="117" t="str">
        <f>Судьи!B9</f>
        <v>Романов Д.А.</v>
      </c>
      <c r="T9" s="117"/>
      <c r="U9" s="117"/>
      <c r="V9" s="117" t="str">
        <f>Судьи!B10</f>
        <v>Фефелов А.В.</v>
      </c>
      <c r="W9" s="117"/>
      <c r="X9" s="117"/>
      <c r="Y9" s="117" t="e">
        <f>Судьи!#REF!</f>
        <v>#REF!</v>
      </c>
      <c r="Z9" s="117"/>
      <c r="AA9" s="117"/>
      <c r="AB9" s="117" t="e">
        <f>Судьи!#REF!</f>
        <v>#REF!</v>
      </c>
      <c r="AC9" s="117"/>
      <c r="AD9" s="117"/>
      <c r="AE9" s="117" t="e">
        <f>Судьи!#REF!</f>
        <v>#REF!</v>
      </c>
      <c r="AF9" s="117"/>
      <c r="AG9" s="117"/>
      <c r="AH9" s="117" t="e">
        <f>Судьи!#REF!</f>
        <v>#REF!</v>
      </c>
      <c r="AI9" s="117"/>
      <c r="AJ9" s="117"/>
    </row>
    <row r="10" spans="1:36" ht="20.100000000000001" customHeight="1">
      <c r="A10" s="106" t="str">
        <f>Команды!A10</f>
        <v>№</v>
      </c>
      <c r="B10" s="106" t="str">
        <f>Команды!B10</f>
        <v xml:space="preserve">Ф.И.О. руководителя группы
(Организация) </v>
      </c>
      <c r="C10" s="106" t="str">
        <f>Команды!C10</f>
        <v>Регион маршрута</v>
      </c>
      <c r="D10" s="80" t="str">
        <f>Команды!D10</f>
        <v xml:space="preserve">КС </v>
      </c>
      <c r="E10" s="80"/>
      <c r="F10" s="123" t="str">
        <f>Команды!F10</f>
        <v>Сроки</v>
      </c>
      <c r="G10" s="80" t="s">
        <v>72</v>
      </c>
      <c r="H10" s="80"/>
      <c r="I10" s="80"/>
      <c r="J10" s="80" t="s">
        <v>72</v>
      </c>
      <c r="K10" s="80"/>
      <c r="L10" s="80"/>
      <c r="M10" s="80" t="s">
        <v>72</v>
      </c>
      <c r="N10" s="80"/>
      <c r="O10" s="80"/>
      <c r="P10" s="80" t="s">
        <v>72</v>
      </c>
      <c r="Q10" s="80"/>
      <c r="R10" s="80"/>
      <c r="S10" s="80" t="s">
        <v>72</v>
      </c>
      <c r="T10" s="80"/>
      <c r="U10" s="80"/>
      <c r="V10" s="80" t="s">
        <v>72</v>
      </c>
      <c r="W10" s="80"/>
      <c r="X10" s="80"/>
      <c r="Y10" s="80" t="s">
        <v>72</v>
      </c>
      <c r="Z10" s="80"/>
      <c r="AA10" s="80"/>
      <c r="AB10" s="80" t="s">
        <v>72</v>
      </c>
      <c r="AC10" s="80"/>
      <c r="AD10" s="80"/>
      <c r="AE10" s="80" t="s">
        <v>72</v>
      </c>
      <c r="AF10" s="80"/>
      <c r="AG10" s="80"/>
      <c r="AH10" s="80" t="s">
        <v>72</v>
      </c>
      <c r="AI10" s="80"/>
      <c r="AJ10" s="80"/>
    </row>
    <row r="11" spans="1:36" s="38" customFormat="1" ht="20.100000000000001" customHeight="1">
      <c r="A11" s="106"/>
      <c r="B11" s="106"/>
      <c r="C11" s="106"/>
      <c r="D11" s="81" t="str">
        <f>Команды!D11</f>
        <v>заявлено</v>
      </c>
      <c r="E11" s="81" t="str">
        <f>Команды!E11</f>
        <v>пройдено</v>
      </c>
      <c r="F11" s="123"/>
      <c r="G11" s="80"/>
      <c r="H11" s="80"/>
      <c r="I11" s="80"/>
      <c r="J11" s="80"/>
      <c r="K11" s="80"/>
      <c r="L11" s="80"/>
      <c r="M11" s="80"/>
      <c r="N11" s="80"/>
      <c r="O11" s="80"/>
      <c r="P11" s="80"/>
      <c r="Q11" s="80"/>
      <c r="R11" s="80"/>
      <c r="S11" s="80"/>
      <c r="T11" s="80"/>
      <c r="U11" s="80"/>
      <c r="V11" s="80"/>
      <c r="W11" s="80"/>
      <c r="X11" s="80"/>
      <c r="Y11" s="80"/>
      <c r="Z11" s="80"/>
      <c r="AA11" s="80"/>
      <c r="AB11" s="80"/>
      <c r="AC11" s="80"/>
      <c r="AD11" s="80"/>
      <c r="AE11" s="80"/>
      <c r="AF11" s="80"/>
      <c r="AG11" s="80"/>
      <c r="AH11" s="80"/>
      <c r="AI11" s="80"/>
      <c r="AJ11" s="80"/>
    </row>
    <row r="12" spans="1:36" s="38" customFormat="1" ht="20.100000000000001" customHeight="1">
      <c r="A12" s="106"/>
      <c r="B12" s="106"/>
      <c r="C12" s="106"/>
      <c r="D12" s="81"/>
      <c r="E12" s="81"/>
      <c r="F12" s="123"/>
      <c r="G12" s="80" t="s">
        <v>53</v>
      </c>
      <c r="H12" s="80" t="s">
        <v>54</v>
      </c>
      <c r="I12" s="80" t="s">
        <v>55</v>
      </c>
      <c r="J12" s="80" t="s">
        <v>53</v>
      </c>
      <c r="K12" s="80" t="s">
        <v>54</v>
      </c>
      <c r="L12" s="80" t="s">
        <v>55</v>
      </c>
      <c r="M12" s="80" t="s">
        <v>53</v>
      </c>
      <c r="N12" s="80" t="s">
        <v>54</v>
      </c>
      <c r="O12" s="80" t="s">
        <v>55</v>
      </c>
      <c r="P12" s="80" t="s">
        <v>53</v>
      </c>
      <c r="Q12" s="80" t="s">
        <v>54</v>
      </c>
      <c r="R12" s="80" t="s">
        <v>55</v>
      </c>
      <c r="S12" s="80" t="s">
        <v>53</v>
      </c>
      <c r="T12" s="80" t="s">
        <v>54</v>
      </c>
      <c r="U12" s="80" t="s">
        <v>55</v>
      </c>
      <c r="V12" s="80" t="s">
        <v>53</v>
      </c>
      <c r="W12" s="80" t="s">
        <v>54</v>
      </c>
      <c r="X12" s="80" t="s">
        <v>55</v>
      </c>
      <c r="Y12" s="80" t="s">
        <v>53</v>
      </c>
      <c r="Z12" s="80" t="s">
        <v>54</v>
      </c>
      <c r="AA12" s="80" t="s">
        <v>55</v>
      </c>
      <c r="AB12" s="80" t="s">
        <v>53</v>
      </c>
      <c r="AC12" s="80" t="s">
        <v>54</v>
      </c>
      <c r="AD12" s="80" t="s">
        <v>55</v>
      </c>
      <c r="AE12" s="80" t="s">
        <v>53</v>
      </c>
      <c r="AF12" s="80" t="s">
        <v>54</v>
      </c>
      <c r="AG12" s="80" t="s">
        <v>55</v>
      </c>
      <c r="AH12" s="80" t="s">
        <v>53</v>
      </c>
      <c r="AI12" s="80" t="s">
        <v>54</v>
      </c>
      <c r="AJ12" s="80" t="s">
        <v>55</v>
      </c>
    </row>
    <row r="13" spans="1:36" s="39" customFormat="1" ht="20.100000000000001" customHeight="1">
      <c r="A13" s="106"/>
      <c r="B13" s="106"/>
      <c r="C13" s="106"/>
      <c r="D13" s="81"/>
      <c r="E13" s="81"/>
      <c r="F13" s="123"/>
      <c r="G13" s="121"/>
      <c r="H13" s="121"/>
      <c r="I13" s="121"/>
      <c r="J13" s="121"/>
      <c r="K13" s="121"/>
      <c r="L13" s="121"/>
      <c r="M13" s="121"/>
      <c r="N13" s="121"/>
      <c r="O13" s="121"/>
      <c r="P13" s="121"/>
      <c r="Q13" s="121"/>
      <c r="R13" s="121"/>
      <c r="S13" s="121"/>
      <c r="T13" s="121"/>
      <c r="U13" s="121"/>
      <c r="V13" s="121"/>
      <c r="W13" s="121"/>
      <c r="X13" s="121"/>
      <c r="Y13" s="121"/>
      <c r="Z13" s="121"/>
      <c r="AA13" s="121"/>
      <c r="AB13" s="121"/>
      <c r="AC13" s="121"/>
      <c r="AD13" s="121"/>
      <c r="AE13" s="121"/>
      <c r="AF13" s="121"/>
      <c r="AG13" s="121"/>
      <c r="AH13" s="121"/>
      <c r="AI13" s="121"/>
      <c r="AJ13" s="121"/>
    </row>
    <row r="14" spans="1:36" ht="31.5">
      <c r="A14" s="28">
        <f>Команды!A14</f>
        <v>1</v>
      </c>
      <c r="B14" s="8" t="str">
        <f>Команды!B14</f>
        <v>Архипов А.Ю.
(ТК МГТУ им. Н.Э. Баумана)</v>
      </c>
      <c r="C14" s="9" t="str">
        <f>Команды!C14</f>
        <v>Кавказ</v>
      </c>
      <c r="D14" s="7">
        <f>Команды!D14</f>
        <v>2</v>
      </c>
      <c r="E14" s="7">
        <f>Команды!E14</f>
        <v>2</v>
      </c>
      <c r="F14" s="54" t="str">
        <f>Команды!F14</f>
        <v>07.06.2022 -
15.06.2022</v>
      </c>
      <c r="G14" s="18"/>
      <c r="H14" s="18"/>
      <c r="I14" s="25"/>
      <c r="J14" s="18"/>
      <c r="K14" s="18"/>
      <c r="L14" s="25"/>
      <c r="M14" s="18"/>
      <c r="N14" s="18"/>
      <c r="O14" s="25"/>
      <c r="P14" s="18"/>
      <c r="Q14" s="18"/>
      <c r="R14" s="25"/>
      <c r="S14" s="18"/>
      <c r="T14" s="18"/>
      <c r="U14" s="25"/>
      <c r="V14" s="18"/>
      <c r="W14" s="18"/>
      <c r="X14" s="25"/>
      <c r="Y14" s="18"/>
      <c r="Z14" s="18"/>
      <c r="AA14" s="25"/>
      <c r="AB14" s="18"/>
      <c r="AC14" s="18"/>
      <c r="AD14" s="25"/>
      <c r="AE14" s="18"/>
      <c r="AF14" s="18"/>
      <c r="AG14" s="25"/>
      <c r="AH14" s="18"/>
      <c r="AI14" s="18"/>
      <c r="AJ14" s="25"/>
    </row>
    <row r="15" spans="1:36" ht="35.1" customHeight="1">
      <c r="A15" s="28">
        <f>Команды!A15</f>
        <v>2</v>
      </c>
      <c r="B15" s="8" t="str">
        <f>Команды!B15</f>
        <v>Бояров Г.К.
(РОО МКВ)</v>
      </c>
      <c r="C15" s="9" t="str">
        <f>Команды!C15</f>
        <v>Краснодарский край</v>
      </c>
      <c r="D15" s="7">
        <f>Команды!D15</f>
        <v>2</v>
      </c>
      <c r="E15" s="7">
        <f>Команды!E15</f>
        <v>2</v>
      </c>
      <c r="F15" s="54" t="str">
        <f>Команды!F15</f>
        <v>05.06.2022 -
12.06.2022</v>
      </c>
      <c r="G15" s="18"/>
      <c r="H15" s="18"/>
      <c r="I15" s="25"/>
      <c r="J15" s="18"/>
      <c r="K15" s="18"/>
      <c r="L15" s="25"/>
      <c r="M15" s="18"/>
      <c r="N15" s="18"/>
      <c r="O15" s="25"/>
      <c r="P15" s="18"/>
      <c r="Q15" s="18"/>
      <c r="R15" s="25"/>
      <c r="S15" s="18"/>
      <c r="T15" s="18"/>
      <c r="U15" s="25"/>
      <c r="V15" s="18"/>
      <c r="W15" s="18"/>
      <c r="X15" s="25"/>
      <c r="Y15" s="18"/>
      <c r="Z15" s="18"/>
      <c r="AA15" s="25"/>
      <c r="AB15" s="18"/>
      <c r="AC15" s="18"/>
      <c r="AD15" s="25"/>
      <c r="AE15" s="18"/>
      <c r="AF15" s="18"/>
      <c r="AG15" s="25"/>
      <c r="AH15" s="18"/>
      <c r="AI15" s="18"/>
      <c r="AJ15" s="25"/>
    </row>
    <row r="16" spans="1:36" ht="35.1" customHeight="1">
      <c r="A16" s="28">
        <f>Команды!A16</f>
        <v>3</v>
      </c>
      <c r="B16" s="8" t="str">
        <f>Команды!B16</f>
        <v>Журавлёв А.В.
(РОО МКВ)</v>
      </c>
      <c r="C16" s="9" t="str">
        <f>Команды!C16</f>
        <v>Поволжье</v>
      </c>
      <c r="D16" s="7">
        <f>Команды!D16</f>
        <v>2</v>
      </c>
      <c r="E16" s="7">
        <f>Команды!E16</f>
        <v>2</v>
      </c>
      <c r="F16" s="54" t="str">
        <f>Команды!F16</f>
        <v>01.10.2022 -
09.10.2022</v>
      </c>
      <c r="G16" s="18"/>
      <c r="H16" s="18"/>
      <c r="I16" s="25"/>
      <c r="J16" s="18"/>
      <c r="K16" s="18"/>
      <c r="L16" s="25"/>
      <c r="M16" s="18"/>
      <c r="N16" s="18"/>
      <c r="O16" s="25"/>
      <c r="P16" s="18"/>
      <c r="Q16" s="18"/>
      <c r="R16" s="25"/>
      <c r="S16" s="18"/>
      <c r="T16" s="18"/>
      <c r="U16" s="25"/>
      <c r="V16" s="18"/>
      <c r="W16" s="18"/>
      <c r="X16" s="25"/>
      <c r="Y16" s="18"/>
      <c r="Z16" s="18"/>
      <c r="AA16" s="25"/>
      <c r="AB16" s="18"/>
      <c r="AC16" s="18"/>
      <c r="AD16" s="25"/>
      <c r="AE16" s="18"/>
      <c r="AF16" s="18"/>
      <c r="AG16" s="25"/>
      <c r="AH16" s="18"/>
      <c r="AI16" s="18"/>
      <c r="AJ16" s="25"/>
    </row>
    <row r="17" spans="1:36" s="39" customFormat="1" ht="35.1" customHeight="1">
      <c r="A17" s="28">
        <f>Команды!A17</f>
        <v>4</v>
      </c>
      <c r="B17" s="8" t="str">
        <f>Команды!B17</f>
        <v>Климова Г.Ю.
(РОО МКВ)</v>
      </c>
      <c r="C17" s="9" t="str">
        <f>Команды!C17</f>
        <v xml:space="preserve">Крым </v>
      </c>
      <c r="D17" s="7">
        <f>Команды!D17</f>
        <v>2</v>
      </c>
      <c r="E17" s="7">
        <f>Команды!E17</f>
        <v>2</v>
      </c>
      <c r="F17" s="54" t="str">
        <f>Команды!F17</f>
        <v>04.06.2022 -
11.06.2022</v>
      </c>
      <c r="G17" s="18"/>
      <c r="H17" s="18"/>
      <c r="I17" s="25"/>
      <c r="J17" s="18"/>
      <c r="K17" s="18"/>
      <c r="L17" s="25"/>
      <c r="M17" s="18"/>
      <c r="N17" s="18"/>
      <c r="O17" s="25"/>
      <c r="P17" s="18"/>
      <c r="Q17" s="18"/>
      <c r="R17" s="25"/>
      <c r="S17" s="18"/>
      <c r="T17" s="18"/>
      <c r="U17" s="25"/>
      <c r="V17" s="18"/>
      <c r="W17" s="18"/>
      <c r="X17" s="25"/>
      <c r="Y17" s="18"/>
      <c r="Z17" s="18"/>
      <c r="AA17" s="25"/>
      <c r="AB17" s="18"/>
      <c r="AC17" s="18"/>
      <c r="AD17" s="25"/>
      <c r="AE17" s="18"/>
      <c r="AF17" s="18"/>
      <c r="AG17" s="25"/>
      <c r="AH17" s="18"/>
      <c r="AI17" s="18"/>
      <c r="AJ17" s="25"/>
    </row>
    <row r="18" spans="1:36" s="39" customFormat="1" ht="35.1" customHeight="1">
      <c r="A18" s="28">
        <f>Команды!A18</f>
        <v>5</v>
      </c>
      <c r="B18" s="8" t="str">
        <f>Команды!B18</f>
        <v>Корнеев Д.А.
(РОО МКВ)</v>
      </c>
      <c r="C18" s="9" t="str">
        <f>Команды!C18</f>
        <v>Краснодарский край</v>
      </c>
      <c r="D18" s="7">
        <f>Команды!D18</f>
        <v>2</v>
      </c>
      <c r="E18" s="7">
        <f>Команды!E18</f>
        <v>2</v>
      </c>
      <c r="F18" s="54" t="str">
        <f>Команды!F18</f>
        <v>05.06.2022 -
12.06.2022</v>
      </c>
      <c r="G18" s="18"/>
      <c r="H18" s="18"/>
      <c r="I18" s="25"/>
      <c r="J18" s="18"/>
      <c r="K18" s="18"/>
      <c r="L18" s="25"/>
      <c r="M18" s="18"/>
      <c r="N18" s="18"/>
      <c r="O18" s="25"/>
      <c r="P18" s="18"/>
      <c r="Q18" s="18"/>
      <c r="R18" s="25"/>
      <c r="S18" s="18"/>
      <c r="T18" s="18"/>
      <c r="U18" s="25"/>
      <c r="V18" s="18"/>
      <c r="W18" s="18"/>
      <c r="X18" s="25"/>
      <c r="Y18" s="18"/>
      <c r="Z18" s="18"/>
      <c r="AA18" s="25"/>
      <c r="AB18" s="18"/>
      <c r="AC18" s="18"/>
      <c r="AD18" s="25"/>
      <c r="AE18" s="18"/>
      <c r="AF18" s="18"/>
      <c r="AG18" s="25"/>
      <c r="AH18" s="18"/>
      <c r="AI18" s="18"/>
      <c r="AJ18" s="25"/>
    </row>
    <row r="19" spans="1:36" s="39" customFormat="1" ht="35.1" customHeight="1">
      <c r="A19" s="28">
        <f>Команды!A19</f>
        <v>6</v>
      </c>
      <c r="B19" s="8" t="str">
        <f>Команды!B19</f>
        <v>Крюкова Т.А.
(РОО МКВ)</v>
      </c>
      <c r="C19" s="9" t="str">
        <f>Команды!C19</f>
        <v>Поволжье</v>
      </c>
      <c r="D19" s="7">
        <f>Команды!D19</f>
        <v>2</v>
      </c>
      <c r="E19" s="7">
        <f>Команды!E19</f>
        <v>2</v>
      </c>
      <c r="F19" s="54" t="str">
        <f>Команды!F19</f>
        <v>02.05.2022 -
09.05.2022</v>
      </c>
      <c r="G19" s="18"/>
      <c r="H19" s="18"/>
      <c r="I19" s="25"/>
      <c r="J19" s="18"/>
      <c r="K19" s="18"/>
      <c r="L19" s="25"/>
      <c r="M19" s="18"/>
      <c r="N19" s="18"/>
      <c r="O19" s="25"/>
      <c r="P19" s="18"/>
      <c r="Q19" s="18"/>
      <c r="R19" s="25"/>
      <c r="S19" s="18"/>
      <c r="T19" s="18"/>
      <c r="U19" s="25"/>
      <c r="V19" s="18"/>
      <c r="W19" s="18"/>
      <c r="X19" s="25"/>
      <c r="Y19" s="18"/>
      <c r="Z19" s="18"/>
      <c r="AA19" s="25"/>
      <c r="AB19" s="18"/>
      <c r="AC19" s="18"/>
      <c r="AD19" s="25"/>
      <c r="AE19" s="18"/>
      <c r="AF19" s="18"/>
      <c r="AG19" s="25"/>
      <c r="AH19" s="18"/>
      <c r="AI19" s="18"/>
      <c r="AJ19" s="25"/>
    </row>
    <row r="20" spans="1:36" s="39" customFormat="1" ht="35.1" customHeight="1">
      <c r="A20" s="28">
        <f>Команды!A20</f>
        <v>7</v>
      </c>
      <c r="B20" s="8" t="str">
        <f>Команды!B20</f>
        <v>Петров М.И.
(РОО МКВ)</v>
      </c>
      <c r="C20" s="9" t="str">
        <f>Команды!C20</f>
        <v>Краснодарский край</v>
      </c>
      <c r="D20" s="7">
        <f>Команды!D20</f>
        <v>2</v>
      </c>
      <c r="E20" s="7">
        <f>Команды!E20</f>
        <v>2</v>
      </c>
      <c r="F20" s="54" t="str">
        <f>Команды!F20</f>
        <v>05.06.2022 -
12.06.2022</v>
      </c>
      <c r="G20" s="18"/>
      <c r="H20" s="18"/>
      <c r="I20" s="25"/>
      <c r="J20" s="18"/>
      <c r="K20" s="18"/>
      <c r="L20" s="25"/>
      <c r="M20" s="18"/>
      <c r="N20" s="18"/>
      <c r="O20" s="25"/>
      <c r="P20" s="18"/>
      <c r="Q20" s="18"/>
      <c r="R20" s="25"/>
      <c r="S20" s="18"/>
      <c r="T20" s="18"/>
      <c r="U20" s="25"/>
      <c r="V20" s="18"/>
      <c r="W20" s="18"/>
      <c r="X20" s="25"/>
      <c r="Y20" s="18"/>
      <c r="Z20" s="18"/>
      <c r="AA20" s="25"/>
      <c r="AB20" s="18"/>
      <c r="AC20" s="18"/>
      <c r="AD20" s="25"/>
      <c r="AE20" s="18"/>
      <c r="AF20" s="18"/>
      <c r="AG20" s="25"/>
      <c r="AH20" s="18"/>
      <c r="AI20" s="18"/>
      <c r="AJ20" s="25"/>
    </row>
    <row r="21" spans="1:36" s="39" customFormat="1" ht="35.1" customHeight="1">
      <c r="A21" s="28">
        <f>Команды!A21</f>
        <v>8</v>
      </c>
      <c r="B21" s="8" t="str">
        <f>Команды!B21</f>
        <v>Самойлов Ю. Л.
(ТК МГТУ им. Н.Э. Баумана)</v>
      </c>
      <c r="C21" s="9" t="str">
        <f>Команды!C21</f>
        <v>Краснодарский край, Крым</v>
      </c>
      <c r="D21" s="7">
        <f>Команды!D21</f>
        <v>2</v>
      </c>
      <c r="E21" s="7">
        <f>Команды!E21</f>
        <v>2</v>
      </c>
      <c r="F21" s="54" t="str">
        <f>Команды!F21</f>
        <v>30.04.2022 -
09.05.2022</v>
      </c>
      <c r="G21" s="18"/>
      <c r="H21" s="18"/>
      <c r="I21" s="25"/>
      <c r="J21" s="18"/>
      <c r="K21" s="18"/>
      <c r="L21" s="25"/>
      <c r="M21" s="18"/>
      <c r="N21" s="18"/>
      <c r="O21" s="25"/>
      <c r="P21" s="18"/>
      <c r="Q21" s="18"/>
      <c r="R21" s="25"/>
      <c r="S21" s="18"/>
      <c r="T21" s="18"/>
      <c r="U21" s="25"/>
      <c r="V21" s="18"/>
      <c r="W21" s="18"/>
      <c r="X21" s="25"/>
      <c r="Y21" s="18"/>
      <c r="Z21" s="18"/>
      <c r="AA21" s="25"/>
      <c r="AB21" s="18"/>
      <c r="AC21" s="18"/>
      <c r="AD21" s="25"/>
      <c r="AE21" s="18"/>
      <c r="AF21" s="18"/>
      <c r="AG21" s="25"/>
      <c r="AH21" s="18"/>
      <c r="AI21" s="18"/>
      <c r="AJ21" s="25"/>
    </row>
    <row r="22" spans="1:36" ht="35.1" customHeight="1">
      <c r="A22" s="28">
        <f>Команды!A22</f>
        <v>9</v>
      </c>
      <c r="B22" s="8" t="str">
        <f>Команды!B22</f>
        <v>Степичева И.В.
(ТК МГТУ им. Н.Э. Баумана)</v>
      </c>
      <c r="C22" s="9" t="str">
        <f>Команды!C22</f>
        <v>Краснодарский край, Крым</v>
      </c>
      <c r="D22" s="7">
        <f>Команды!D22</f>
        <v>2</v>
      </c>
      <c r="E22" s="7">
        <f>Команды!E22</f>
        <v>2</v>
      </c>
      <c r="F22" s="54" t="str">
        <f>Команды!F22</f>
        <v>30.04.2022 -
08.05.2022</v>
      </c>
      <c r="G22" s="18"/>
      <c r="H22" s="18"/>
      <c r="I22" s="25"/>
      <c r="J22" s="18"/>
      <c r="K22" s="18"/>
      <c r="L22" s="25"/>
      <c r="M22" s="18"/>
      <c r="N22" s="18"/>
      <c r="O22" s="25"/>
      <c r="P22" s="18"/>
      <c r="Q22" s="18"/>
      <c r="R22" s="25"/>
      <c r="S22" s="18"/>
      <c r="T22" s="18"/>
      <c r="U22" s="25"/>
      <c r="V22" s="18"/>
      <c r="W22" s="18"/>
      <c r="X22" s="25"/>
      <c r="Y22" s="18"/>
      <c r="Z22" s="18"/>
      <c r="AA22" s="25"/>
      <c r="AB22" s="18"/>
      <c r="AC22" s="18"/>
      <c r="AD22" s="25"/>
      <c r="AE22" s="18"/>
      <c r="AF22" s="18"/>
      <c r="AG22" s="25"/>
      <c r="AH22" s="18"/>
      <c r="AI22" s="18"/>
      <c r="AJ22" s="25"/>
    </row>
    <row r="23" spans="1:36" ht="35.1" customHeight="1">
      <c r="A23" s="28">
        <f>Команды!A23</f>
        <v>10</v>
      </c>
      <c r="B23" s="8" t="str">
        <f>Команды!B23</f>
        <v>Устинов А.В.
(РОО ФСТ-ОТМ)</v>
      </c>
      <c r="C23" s="9" t="str">
        <f>Команды!C23</f>
        <v>Карелия</v>
      </c>
      <c r="D23" s="7">
        <f>Команды!D23</f>
        <v>2</v>
      </c>
      <c r="E23" s="7">
        <f>Команды!E23</f>
        <v>2</v>
      </c>
      <c r="F23" s="54" t="str">
        <f>Команды!F23</f>
        <v>08.07.2022 -
17.07.2022</v>
      </c>
      <c r="G23" s="18"/>
      <c r="H23" s="18"/>
      <c r="I23" s="25"/>
      <c r="J23" s="18"/>
      <c r="K23" s="18"/>
      <c r="L23" s="25"/>
      <c r="M23" s="18"/>
      <c r="N23" s="18"/>
      <c r="O23" s="25"/>
      <c r="P23" s="18"/>
      <c r="Q23" s="18"/>
      <c r="R23" s="25"/>
      <c r="S23" s="18"/>
      <c r="T23" s="18"/>
      <c r="U23" s="25"/>
      <c r="V23" s="18"/>
      <c r="W23" s="18"/>
      <c r="X23" s="25"/>
      <c r="Y23" s="18"/>
      <c r="Z23" s="18"/>
      <c r="AA23" s="25"/>
      <c r="AB23" s="18"/>
      <c r="AC23" s="18"/>
      <c r="AD23" s="25"/>
      <c r="AE23" s="18"/>
      <c r="AF23" s="18"/>
      <c r="AG23" s="25"/>
      <c r="AH23" s="18"/>
      <c r="AI23" s="18"/>
      <c r="AJ23" s="25"/>
    </row>
    <row r="24" spans="1:36" ht="35.1" customHeight="1">
      <c r="A24" s="28">
        <f>Команды!A24</f>
        <v>11</v>
      </c>
      <c r="B24" s="8" t="str">
        <f>Команды!B24</f>
        <v>Хорунжева О.Е.
(ТК МГТУ им. Н.Э. Баумана)</v>
      </c>
      <c r="C24" s="9" t="str">
        <f>Команды!C24</f>
        <v>Поволжье</v>
      </c>
      <c r="D24" s="7">
        <f>Команды!D24</f>
        <v>2</v>
      </c>
      <c r="E24" s="7">
        <f>Команды!E24</f>
        <v>2</v>
      </c>
      <c r="F24" s="54" t="str">
        <f>Команды!F24</f>
        <v>01.05.2022 -
09.05.2022</v>
      </c>
      <c r="G24" s="18"/>
      <c r="H24" s="18"/>
      <c r="I24" s="25"/>
      <c r="J24" s="18"/>
      <c r="K24" s="18"/>
      <c r="L24" s="25"/>
      <c r="M24" s="18"/>
      <c r="N24" s="18"/>
      <c r="O24" s="25"/>
      <c r="P24" s="18"/>
      <c r="Q24" s="18"/>
      <c r="R24" s="25"/>
      <c r="S24" s="18"/>
      <c r="T24" s="18"/>
      <c r="U24" s="25"/>
      <c r="V24" s="18"/>
      <c r="W24" s="18"/>
      <c r="X24" s="25"/>
      <c r="Y24" s="18"/>
      <c r="Z24" s="18"/>
      <c r="AA24" s="25"/>
      <c r="AB24" s="18"/>
      <c r="AC24" s="18"/>
      <c r="AD24" s="25"/>
      <c r="AE24" s="18"/>
      <c r="AF24" s="18"/>
      <c r="AG24" s="25"/>
      <c r="AH24" s="18"/>
      <c r="AI24" s="18"/>
      <c r="AJ24" s="25"/>
    </row>
    <row r="27" spans="1:36" ht="18">
      <c r="B27" s="3" t="s">
        <v>9</v>
      </c>
      <c r="C27" s="5" t="str">
        <f>Судьи!C5</f>
        <v>Емельянов С.А. (г. Москва, СС2К)</v>
      </c>
      <c r="F27" s="3" t="s">
        <v>64</v>
      </c>
      <c r="L27" s="55" t="str">
        <f>Судьи!B13</f>
        <v>Романов Д.А. (Московская обл., ССВК)</v>
      </c>
    </row>
    <row r="28" spans="1:36" ht="18">
      <c r="C28" s="5" t="str">
        <f>Судьи!C6</f>
        <v>Картузов С.А. (г. Москва, СС3К)</v>
      </c>
      <c r="F28" s="3" t="s">
        <v>63</v>
      </c>
    </row>
    <row r="29" spans="1:36" ht="18">
      <c r="C29" s="5" t="str">
        <f>Судьи!C7</f>
        <v>Комаров Н.А. (Волгоградская обл., СС3К)</v>
      </c>
      <c r="F29" s="3"/>
    </row>
    <row r="30" spans="1:36" ht="18">
      <c r="C30" s="5" t="str">
        <f>Судьи!C8</f>
        <v>Потапенко А.М. (г. Москва, СС2К)</v>
      </c>
      <c r="F30" s="3" t="s">
        <v>34</v>
      </c>
      <c r="L30" s="55" t="str">
        <f>Судьи!B14</f>
        <v>Фефелов А.В. (г. Москва, СС2К)</v>
      </c>
      <c r="M30" s="55"/>
      <c r="N30" s="55"/>
      <c r="O30" s="55"/>
      <c r="P30" s="55"/>
      <c r="Q30" s="55"/>
      <c r="R30" s="56"/>
      <c r="S30" s="56"/>
    </row>
    <row r="31" spans="1:36" ht="18">
      <c r="C31" s="5" t="str">
        <f>Судьи!C9</f>
        <v>Романов Д.А. (Московская обл., ССВК)</v>
      </c>
      <c r="F31" s="3"/>
    </row>
    <row r="32" spans="1:36" ht="18">
      <c r="C32" s="5" t="str">
        <f>Судьи!C10</f>
        <v>Фефелов А.В. (г. Москва, СС2К)</v>
      </c>
      <c r="F32" s="3"/>
    </row>
    <row r="33" spans="3:3" ht="15.75">
      <c r="C33" s="5"/>
    </row>
  </sheetData>
  <mergeCells count="71">
    <mergeCell ref="AE9:AG9"/>
    <mergeCell ref="AH10:AJ11"/>
    <mergeCell ref="AH12:AH13"/>
    <mergeCell ref="AI12:AI13"/>
    <mergeCell ref="AJ12:AJ13"/>
    <mergeCell ref="AH9:AJ9"/>
    <mergeCell ref="AE10:AG11"/>
    <mergeCell ref="AE12:AE13"/>
    <mergeCell ref="AF12:AF13"/>
    <mergeCell ref="AG12:AG13"/>
    <mergeCell ref="S9:U9"/>
    <mergeCell ref="V10:X11"/>
    <mergeCell ref="Q12:Q13"/>
    <mergeCell ref="AB12:AB13"/>
    <mergeCell ref="AC12:AC13"/>
    <mergeCell ref="W12:W13"/>
    <mergeCell ref="X12:X13"/>
    <mergeCell ref="Y9:AA9"/>
    <mergeCell ref="AB9:AD9"/>
    <mergeCell ref="V9:X9"/>
    <mergeCell ref="AD12:AD13"/>
    <mergeCell ref="Y10:AA11"/>
    <mergeCell ref="Y12:Y13"/>
    <mergeCell ref="Z12:Z13"/>
    <mergeCell ref="AA12:AA13"/>
    <mergeCell ref="AB10:AD11"/>
    <mergeCell ref="V12:V13"/>
    <mergeCell ref="S10:U11"/>
    <mergeCell ref="U12:U13"/>
    <mergeCell ref="T12:T13"/>
    <mergeCell ref="R12:R13"/>
    <mergeCell ref="S12:S13"/>
    <mergeCell ref="A1:B4"/>
    <mergeCell ref="C1:F4"/>
    <mergeCell ref="A5:B5"/>
    <mergeCell ref="C5:F5"/>
    <mergeCell ref="D10:E10"/>
    <mergeCell ref="C6:F6"/>
    <mergeCell ref="C7:F7"/>
    <mergeCell ref="C10:C13"/>
    <mergeCell ref="A10:A13"/>
    <mergeCell ref="A6:B6"/>
    <mergeCell ref="C8:F8"/>
    <mergeCell ref="A9:F9"/>
    <mergeCell ref="A7:B7"/>
    <mergeCell ref="G7:K7"/>
    <mergeCell ref="G8:K8"/>
    <mergeCell ref="F10:F13"/>
    <mergeCell ref="B10:B13"/>
    <mergeCell ref="J9:L9"/>
    <mergeCell ref="L12:L13"/>
    <mergeCell ref="J10:L11"/>
    <mergeCell ref="I12:I13"/>
    <mergeCell ref="H12:H13"/>
    <mergeCell ref="A8:B8"/>
    <mergeCell ref="J12:J13"/>
    <mergeCell ref="K12:K13"/>
    <mergeCell ref="D11:D13"/>
    <mergeCell ref="E11:E13"/>
    <mergeCell ref="L7:R7"/>
    <mergeCell ref="P10:R11"/>
    <mergeCell ref="P9:R9"/>
    <mergeCell ref="P12:P13"/>
    <mergeCell ref="M9:O9"/>
    <mergeCell ref="G10:I11"/>
    <mergeCell ref="N12:N13"/>
    <mergeCell ref="O12:O13"/>
    <mergeCell ref="M10:O11"/>
    <mergeCell ref="G9:I9"/>
    <mergeCell ref="G12:G13"/>
    <mergeCell ref="M12:M13"/>
  </mergeCells>
  <phoneticPr fontId="0" type="noConversion"/>
  <pageMargins left="0.75" right="0.75" top="1" bottom="1" header="0.5" footer="0.5"/>
  <pageSetup paperSize="9" scale="7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27"/>
  <sheetViews>
    <sheetView topLeftCell="A4" zoomScale="60" zoomScaleNormal="60" workbookViewId="0">
      <selection activeCell="K19" sqref="K19"/>
    </sheetView>
  </sheetViews>
  <sheetFormatPr defaultRowHeight="12.75"/>
  <cols>
    <col min="1" max="1" width="5.7109375" customWidth="1"/>
    <col min="2" max="2" width="50.7109375" customWidth="1"/>
    <col min="3" max="3" width="35.7109375" customWidth="1"/>
    <col min="4" max="5" width="12.7109375" customWidth="1"/>
    <col min="6" max="6" width="30.7109375" customWidth="1"/>
    <col min="7" max="13" width="8.7109375" customWidth="1"/>
    <col min="14" max="14" width="15.7109375" style="42" customWidth="1"/>
    <col min="15" max="15" width="79.140625" style="1" customWidth="1"/>
    <col min="16" max="16384" width="9.140625" style="1"/>
  </cols>
  <sheetData>
    <row r="1" spans="1:15" ht="20.100000000000001" customHeight="1">
      <c r="A1" s="142" t="s">
        <v>0</v>
      </c>
      <c r="B1" s="143"/>
      <c r="C1" s="148" t="str">
        <f>Команды!C1</f>
        <v>Департамент спорта города Москвы
Федерация спортивного туризма - объединение туристов Москвы</v>
      </c>
      <c r="D1" s="149"/>
      <c r="E1" s="149"/>
      <c r="F1" s="150"/>
      <c r="G1" s="1"/>
      <c r="H1" s="1"/>
      <c r="I1" s="1"/>
      <c r="J1" s="1"/>
      <c r="K1" s="1"/>
      <c r="L1" s="1"/>
      <c r="M1" s="1"/>
      <c r="N1" s="30"/>
    </row>
    <row r="2" spans="1:15" ht="20.100000000000001" customHeight="1">
      <c r="A2" s="144"/>
      <c r="B2" s="145"/>
      <c r="C2" s="151"/>
      <c r="D2" s="152"/>
      <c r="E2" s="152"/>
      <c r="F2" s="153"/>
      <c r="G2" s="1"/>
      <c r="H2" s="1"/>
      <c r="I2" s="1"/>
      <c r="J2" s="1"/>
      <c r="K2" s="1"/>
      <c r="L2" s="1"/>
      <c r="M2" s="1"/>
      <c r="N2" s="30"/>
    </row>
    <row r="3" spans="1:15" ht="20.100000000000001" customHeight="1">
      <c r="A3" s="144"/>
      <c r="B3" s="145"/>
      <c r="C3" s="151"/>
      <c r="D3" s="152"/>
      <c r="E3" s="152"/>
      <c r="F3" s="153"/>
      <c r="G3" s="1"/>
      <c r="H3" s="1"/>
      <c r="I3" s="1"/>
      <c r="J3" s="1"/>
      <c r="K3" s="1"/>
      <c r="L3" s="1"/>
      <c r="M3" s="1"/>
      <c r="N3" s="30"/>
    </row>
    <row r="4" spans="1:15" ht="20.100000000000001" customHeight="1">
      <c r="A4" s="146"/>
      <c r="B4" s="147"/>
      <c r="C4" s="154"/>
      <c r="D4" s="155"/>
      <c r="E4" s="155"/>
      <c r="F4" s="156"/>
      <c r="G4" s="1"/>
      <c r="H4" s="1"/>
      <c r="I4" s="1"/>
      <c r="J4" s="1"/>
      <c r="K4" s="1"/>
      <c r="L4" s="1"/>
      <c r="M4" s="1"/>
      <c r="N4" s="30"/>
    </row>
    <row r="5" spans="1:15" s="31" customFormat="1" ht="20.100000000000001" customHeight="1">
      <c r="A5" s="134" t="str">
        <f>Команды!A5</f>
        <v>Статус соревнований</v>
      </c>
      <c r="B5" s="136"/>
      <c r="C5" s="134" t="str">
        <f>Команды!C5</f>
        <v>Кубок Москвы</v>
      </c>
      <c r="D5" s="135"/>
      <c r="E5" s="135"/>
      <c r="F5" s="136"/>
      <c r="N5" s="32"/>
    </row>
    <row r="6" spans="1:15" s="31" customFormat="1" ht="20.100000000000001" customHeight="1">
      <c r="A6" s="134" t="str">
        <f>Команды!A6</f>
        <v>Спортивная дисциплина</v>
      </c>
      <c r="B6" s="136"/>
      <c r="C6" s="126" t="str">
        <f>Команды!C6</f>
        <v>Маршрут - на средствах передвижения (1-6 категория), 0840061811Я</v>
      </c>
      <c r="D6" s="127"/>
      <c r="E6" s="127"/>
      <c r="F6" s="128"/>
      <c r="N6" s="32"/>
    </row>
    <row r="7" spans="1:15" s="31" customFormat="1" ht="20.100000000000001" customHeight="1">
      <c r="A7" s="134" t="str">
        <f>Команды!A7</f>
        <v>Вид программы</v>
      </c>
      <c r="B7" s="136"/>
      <c r="C7" s="126" t="str">
        <f>Команды!C7</f>
        <v>Спортивные  маршруты  2 к.с.; средство передвижение - велосипед; 
мужчины, женщины</v>
      </c>
      <c r="D7" s="127"/>
      <c r="E7" s="127"/>
      <c r="F7" s="128"/>
      <c r="G7" s="87" t="str">
        <f>Команды!G7</f>
        <v>20 февраля 2023</v>
      </c>
      <c r="H7" s="78"/>
      <c r="I7" s="78"/>
      <c r="J7" s="78"/>
      <c r="K7" s="78"/>
      <c r="L7" s="78" t="str">
        <f>Команды!L7</f>
        <v xml:space="preserve"> г. Москва</v>
      </c>
      <c r="M7" s="78"/>
      <c r="N7" s="78"/>
      <c r="O7" s="78"/>
    </row>
    <row r="8" spans="1:15" s="31" customFormat="1" ht="20.100000000000001" customHeight="1">
      <c r="A8" s="134" t="str">
        <f>Команды!A8</f>
        <v>ПОКАЗАТЕЛЬ</v>
      </c>
      <c r="B8" s="136"/>
      <c r="C8" s="134" t="str">
        <f>Команды!C8</f>
        <v>Сложность/Новизна/Безопасность/Напряженность/Полезность</v>
      </c>
      <c r="D8" s="135"/>
      <c r="E8" s="135"/>
      <c r="F8" s="136"/>
      <c r="G8" s="87" t="str">
        <f>Команды!G8</f>
        <v>№ СМ в ЕКП 53470</v>
      </c>
      <c r="H8" s="78"/>
      <c r="I8" s="78"/>
      <c r="J8" s="78"/>
      <c r="K8" s="78"/>
    </row>
    <row r="9" spans="1:15" s="29" customFormat="1" ht="30" customHeight="1">
      <c r="A9" s="137" t="s">
        <v>48</v>
      </c>
      <c r="B9" s="138"/>
      <c r="C9" s="138"/>
      <c r="D9" s="138"/>
      <c r="E9" s="138"/>
      <c r="F9" s="138"/>
    </row>
    <row r="10" spans="1:15" ht="20.100000000000001" customHeight="1">
      <c r="A10" s="131" t="str">
        <f>Команды!A10</f>
        <v>№</v>
      </c>
      <c r="B10" s="131" t="str">
        <f>Команды!B10</f>
        <v xml:space="preserve">Ф.И.О. руководителя группы
(Организация) </v>
      </c>
      <c r="C10" s="131" t="str">
        <f>Команды!C10</f>
        <v>Регион маршрута</v>
      </c>
      <c r="D10" s="129" t="str">
        <f>Команды!D10</f>
        <v xml:space="preserve">КС </v>
      </c>
      <c r="E10" s="130"/>
      <c r="F10" s="139" t="str">
        <f>Команды!F10</f>
        <v>Сроки</v>
      </c>
      <c r="G10" s="160" t="s">
        <v>36</v>
      </c>
      <c r="H10" s="161"/>
      <c r="I10" s="161"/>
      <c r="J10" s="161"/>
      <c r="K10" s="161"/>
      <c r="L10" s="161"/>
      <c r="M10" s="111"/>
      <c r="N10" s="139" t="s">
        <v>58</v>
      </c>
      <c r="O10" s="157" t="s">
        <v>59</v>
      </c>
    </row>
    <row r="11" spans="1:15" s="38" customFormat="1" ht="20.100000000000001" customHeight="1">
      <c r="A11" s="132"/>
      <c r="B11" s="132"/>
      <c r="C11" s="132"/>
      <c r="D11" s="131" t="str">
        <f>Команды!D11</f>
        <v>заявлено</v>
      </c>
      <c r="E11" s="131" t="str">
        <f>Команды!E11</f>
        <v>пройдено</v>
      </c>
      <c r="F11" s="140"/>
      <c r="G11" s="139" t="s">
        <v>13</v>
      </c>
      <c r="H11" s="139" t="s">
        <v>10</v>
      </c>
      <c r="I11" s="160" t="s">
        <v>56</v>
      </c>
      <c r="J11" s="161"/>
      <c r="K11" s="111"/>
      <c r="L11" s="139" t="s">
        <v>11</v>
      </c>
      <c r="M11" s="139" t="s">
        <v>12</v>
      </c>
      <c r="N11" s="140"/>
      <c r="O11" s="158"/>
    </row>
    <row r="12" spans="1:15" s="38" customFormat="1" ht="9.9499999999999993" customHeight="1">
      <c r="A12" s="132"/>
      <c r="B12" s="132"/>
      <c r="C12" s="132"/>
      <c r="D12" s="132"/>
      <c r="E12" s="132"/>
      <c r="F12" s="140"/>
      <c r="G12" s="140"/>
      <c r="H12" s="140"/>
      <c r="I12" s="139" t="s">
        <v>53</v>
      </c>
      <c r="J12" s="139" t="s">
        <v>54</v>
      </c>
      <c r="K12" s="139" t="s">
        <v>55</v>
      </c>
      <c r="L12" s="140"/>
      <c r="M12" s="140"/>
      <c r="N12" s="140"/>
      <c r="O12" s="158"/>
    </row>
    <row r="13" spans="1:15" s="39" customFormat="1" ht="9.9499999999999993" customHeight="1">
      <c r="A13" s="133"/>
      <c r="B13" s="133"/>
      <c r="C13" s="133"/>
      <c r="D13" s="133"/>
      <c r="E13" s="133"/>
      <c r="F13" s="141"/>
      <c r="G13" s="141"/>
      <c r="H13" s="141"/>
      <c r="I13" s="141"/>
      <c r="J13" s="141"/>
      <c r="K13" s="141"/>
      <c r="L13" s="141"/>
      <c r="M13" s="141"/>
      <c r="N13" s="141"/>
      <c r="O13" s="159"/>
    </row>
    <row r="14" spans="1:15" ht="35.1" customHeight="1">
      <c r="A14" s="28">
        <f>Команды!A14</f>
        <v>1</v>
      </c>
      <c r="B14" s="8" t="str">
        <f>Команды!B14</f>
        <v>Архипов А.Ю.
(ТК МГТУ им. Н.Э. Баумана)</v>
      </c>
      <c r="C14" s="28" t="str">
        <f>Команды!C14</f>
        <v>Кавказ</v>
      </c>
      <c r="D14" s="7">
        <f>Команды!D14</f>
        <v>2</v>
      </c>
      <c r="E14" s="7">
        <v>2</v>
      </c>
      <c r="F14" s="7" t="str">
        <f>Команды!F14</f>
        <v>07.06.2022 -
15.06.2022</v>
      </c>
      <c r="G14" s="23">
        <v>11</v>
      </c>
      <c r="H14" s="23">
        <v>1</v>
      </c>
      <c r="I14" s="23">
        <v>-0.5</v>
      </c>
      <c r="J14" s="23">
        <v>1</v>
      </c>
      <c r="K14" s="23">
        <v>0.5</v>
      </c>
      <c r="L14" s="23">
        <v>1</v>
      </c>
      <c r="M14" s="23">
        <v>2</v>
      </c>
      <c r="N14" s="21">
        <f t="shared" ref="N14:N24" si="0">SUM(G14:M14)</f>
        <v>16</v>
      </c>
      <c r="O14" s="65" t="s">
        <v>128</v>
      </c>
    </row>
    <row r="15" spans="1:15" ht="35.1" customHeight="1">
      <c r="A15" s="28">
        <f>Команды!A15</f>
        <v>2</v>
      </c>
      <c r="B15" s="8" t="str">
        <f>Команды!B15</f>
        <v>Бояров Г.К.
(РОО МКВ)</v>
      </c>
      <c r="C15" s="28" t="str">
        <f>Команды!C15</f>
        <v>Краснодарский край</v>
      </c>
      <c r="D15" s="7">
        <f>Команды!D15</f>
        <v>2</v>
      </c>
      <c r="E15" s="7">
        <v>2</v>
      </c>
      <c r="F15" s="7" t="str">
        <f>Команды!F15</f>
        <v>05.06.2022 -
12.06.2022</v>
      </c>
      <c r="G15" s="23">
        <v>12</v>
      </c>
      <c r="H15" s="23">
        <v>1</v>
      </c>
      <c r="I15" s="23">
        <v>1</v>
      </c>
      <c r="J15" s="23">
        <v>0.5</v>
      </c>
      <c r="K15" s="23">
        <v>-1</v>
      </c>
      <c r="L15" s="23">
        <v>3</v>
      </c>
      <c r="M15" s="23">
        <v>2</v>
      </c>
      <c r="N15" s="21">
        <f t="shared" si="0"/>
        <v>18.5</v>
      </c>
      <c r="O15" s="65" t="s">
        <v>129</v>
      </c>
    </row>
    <row r="16" spans="1:15" ht="35.1" customHeight="1">
      <c r="A16" s="28">
        <f>Команды!A16</f>
        <v>3</v>
      </c>
      <c r="B16" s="8" t="str">
        <f>Команды!B16</f>
        <v>Журавлёв А.В.
(РОО МКВ)</v>
      </c>
      <c r="C16" s="28" t="str">
        <f>Команды!C16</f>
        <v>Поволжье</v>
      </c>
      <c r="D16" s="7">
        <f>Команды!D16</f>
        <v>2</v>
      </c>
      <c r="E16" s="7">
        <v>2</v>
      </c>
      <c r="F16" s="7" t="str">
        <f>Команды!F16</f>
        <v>01.10.2022 -
09.10.2022</v>
      </c>
      <c r="G16" s="23">
        <v>11</v>
      </c>
      <c r="H16" s="23">
        <v>2</v>
      </c>
      <c r="I16" s="23">
        <v>0.5</v>
      </c>
      <c r="J16" s="23">
        <v>1</v>
      </c>
      <c r="K16" s="23">
        <v>0.5</v>
      </c>
      <c r="L16" s="23">
        <v>1</v>
      </c>
      <c r="M16" s="23">
        <v>3</v>
      </c>
      <c r="N16" s="21">
        <f t="shared" si="0"/>
        <v>19</v>
      </c>
      <c r="O16" s="65"/>
    </row>
    <row r="17" spans="1:15" s="39" customFormat="1" ht="35.1" customHeight="1">
      <c r="A17" s="28">
        <f>Команды!A17</f>
        <v>4</v>
      </c>
      <c r="B17" s="8" t="str">
        <f>Команды!B17</f>
        <v>Климова Г.Ю.
(РОО МКВ)</v>
      </c>
      <c r="C17" s="28" t="str">
        <f>Команды!C17</f>
        <v xml:space="preserve">Крым </v>
      </c>
      <c r="D17" s="7">
        <f>Команды!D17</f>
        <v>2</v>
      </c>
      <c r="E17" s="7">
        <v>2</v>
      </c>
      <c r="F17" s="7" t="str">
        <f>Команды!F17</f>
        <v>04.06.2022 -
11.06.2022</v>
      </c>
      <c r="G17" s="23">
        <v>10</v>
      </c>
      <c r="H17" s="23">
        <v>1</v>
      </c>
      <c r="I17" s="23">
        <v>0.5</v>
      </c>
      <c r="J17" s="23">
        <v>0.5</v>
      </c>
      <c r="K17" s="23">
        <v>0.5</v>
      </c>
      <c r="L17" s="23">
        <v>1</v>
      </c>
      <c r="M17" s="23">
        <v>2</v>
      </c>
      <c r="N17" s="21">
        <f t="shared" si="0"/>
        <v>15.5</v>
      </c>
      <c r="O17" s="65"/>
    </row>
    <row r="18" spans="1:15" s="39" customFormat="1" ht="35.1" customHeight="1">
      <c r="A18" s="28">
        <f>Команды!A18</f>
        <v>5</v>
      </c>
      <c r="B18" s="8" t="str">
        <f>Команды!B18</f>
        <v>Корнеев Д.А.
(РОО МКВ)</v>
      </c>
      <c r="C18" s="28" t="str">
        <f>Команды!C18</f>
        <v>Краснодарский край</v>
      </c>
      <c r="D18" s="7">
        <f>Команды!D18</f>
        <v>2</v>
      </c>
      <c r="E18" s="7">
        <v>2</v>
      </c>
      <c r="F18" s="7" t="str">
        <f>Команды!F18</f>
        <v>05.06.2022 -
12.06.2022</v>
      </c>
      <c r="G18" s="23">
        <v>12</v>
      </c>
      <c r="H18" s="23">
        <v>1</v>
      </c>
      <c r="I18" s="23">
        <v>0.5</v>
      </c>
      <c r="J18" s="23">
        <v>0.5</v>
      </c>
      <c r="K18" s="23">
        <v>0.5</v>
      </c>
      <c r="L18" s="23">
        <v>2</v>
      </c>
      <c r="M18" s="23">
        <v>2</v>
      </c>
      <c r="N18" s="21">
        <f t="shared" si="0"/>
        <v>18.5</v>
      </c>
      <c r="O18" s="65"/>
    </row>
    <row r="19" spans="1:15" s="39" customFormat="1" ht="35.1" customHeight="1">
      <c r="A19" s="28">
        <f>Команды!A19</f>
        <v>6</v>
      </c>
      <c r="B19" s="8" t="str">
        <f>Команды!B19</f>
        <v>Крюкова Т.А.
(РОО МКВ)</v>
      </c>
      <c r="C19" s="28" t="str">
        <f>Команды!C19</f>
        <v>Поволжье</v>
      </c>
      <c r="D19" s="7">
        <f>Команды!D19</f>
        <v>2</v>
      </c>
      <c r="E19" s="7">
        <v>2</v>
      </c>
      <c r="F19" s="7" t="str">
        <f>Команды!F19</f>
        <v>02.05.2022 -
09.05.2022</v>
      </c>
      <c r="G19" s="23">
        <v>11</v>
      </c>
      <c r="H19" s="23">
        <v>1</v>
      </c>
      <c r="I19" s="23">
        <v>0.5</v>
      </c>
      <c r="J19" s="23">
        <v>0</v>
      </c>
      <c r="K19" s="23">
        <v>0.5</v>
      </c>
      <c r="L19" s="23">
        <v>1</v>
      </c>
      <c r="M19" s="23">
        <v>2</v>
      </c>
      <c r="N19" s="21">
        <f t="shared" si="0"/>
        <v>16</v>
      </c>
      <c r="O19" s="65" t="s">
        <v>130</v>
      </c>
    </row>
    <row r="20" spans="1:15" s="39" customFormat="1" ht="35.1" customHeight="1">
      <c r="A20" s="28">
        <f>Команды!A20</f>
        <v>7</v>
      </c>
      <c r="B20" s="8" t="str">
        <f>Команды!B20</f>
        <v>Петров М.И.
(РОО МКВ)</v>
      </c>
      <c r="C20" s="28" t="str">
        <f>Команды!C20</f>
        <v>Краснодарский край</v>
      </c>
      <c r="D20" s="7">
        <f>Команды!D20</f>
        <v>2</v>
      </c>
      <c r="E20" s="7">
        <v>2</v>
      </c>
      <c r="F20" s="7" t="str">
        <f>Команды!F20</f>
        <v>05.06.2022 -
12.06.2022</v>
      </c>
      <c r="G20" s="23">
        <v>11</v>
      </c>
      <c r="H20" s="23">
        <v>1</v>
      </c>
      <c r="I20" s="23">
        <v>0.5</v>
      </c>
      <c r="J20" s="23">
        <v>0</v>
      </c>
      <c r="K20" s="23">
        <v>0.5</v>
      </c>
      <c r="L20" s="23">
        <v>1</v>
      </c>
      <c r="M20" s="23">
        <v>2</v>
      </c>
      <c r="N20" s="21">
        <f t="shared" si="0"/>
        <v>16</v>
      </c>
      <c r="O20" s="65" t="s">
        <v>131</v>
      </c>
    </row>
    <row r="21" spans="1:15" s="39" customFormat="1" ht="35.1" customHeight="1">
      <c r="A21" s="28">
        <f>Команды!A21</f>
        <v>8</v>
      </c>
      <c r="B21" s="8" t="str">
        <f>Команды!B21</f>
        <v>Самойлов Ю. Л.
(ТК МГТУ им. Н.Э. Баумана)</v>
      </c>
      <c r="C21" s="28" t="str">
        <f>Команды!C21</f>
        <v>Краснодарский край, Крым</v>
      </c>
      <c r="D21" s="7">
        <f>Команды!D21</f>
        <v>2</v>
      </c>
      <c r="E21" s="7">
        <v>2</v>
      </c>
      <c r="F21" s="7" t="str">
        <f>Команды!F21</f>
        <v>30.04.2022 -
09.05.2022</v>
      </c>
      <c r="G21" s="23">
        <v>12</v>
      </c>
      <c r="H21" s="23">
        <v>2</v>
      </c>
      <c r="I21" s="23">
        <v>-3</v>
      </c>
      <c r="J21" s="23">
        <v>-2</v>
      </c>
      <c r="K21" s="23">
        <v>0</v>
      </c>
      <c r="L21" s="23">
        <v>1</v>
      </c>
      <c r="M21" s="23">
        <v>2</v>
      </c>
      <c r="N21" s="21">
        <f t="shared" si="0"/>
        <v>12</v>
      </c>
      <c r="O21" s="65" t="s">
        <v>132</v>
      </c>
    </row>
    <row r="22" spans="1:15" ht="35.1" customHeight="1">
      <c r="A22" s="28">
        <f>Команды!A22</f>
        <v>9</v>
      </c>
      <c r="B22" s="8" t="str">
        <f>Команды!B22</f>
        <v>Степичева И.В.
(ТК МГТУ им. Н.Э. Баумана)</v>
      </c>
      <c r="C22" s="28" t="str">
        <f>Команды!C22</f>
        <v>Краснодарский край, Крым</v>
      </c>
      <c r="D22" s="7">
        <f>Команды!D22</f>
        <v>2</v>
      </c>
      <c r="E22" s="7">
        <v>2</v>
      </c>
      <c r="F22" s="7" t="str">
        <f>Команды!F22</f>
        <v>30.04.2022 -
08.05.2022</v>
      </c>
      <c r="G22" s="23">
        <v>12</v>
      </c>
      <c r="H22" s="23">
        <v>1</v>
      </c>
      <c r="I22" s="23">
        <v>-0.5</v>
      </c>
      <c r="J22" s="23">
        <v>-1</v>
      </c>
      <c r="K22" s="23">
        <v>0.5</v>
      </c>
      <c r="L22" s="23">
        <v>2</v>
      </c>
      <c r="M22" s="23">
        <v>2</v>
      </c>
      <c r="N22" s="21">
        <f t="shared" si="0"/>
        <v>16</v>
      </c>
      <c r="O22" s="65" t="s">
        <v>133</v>
      </c>
    </row>
    <row r="23" spans="1:15" ht="35.1" customHeight="1">
      <c r="A23" s="28">
        <f>Команды!A23</f>
        <v>10</v>
      </c>
      <c r="B23" s="8" t="str">
        <f>Команды!B23</f>
        <v>Устинов А.В.
(РОО ФСТ-ОТМ)</v>
      </c>
      <c r="C23" s="28" t="str">
        <f>Команды!C23</f>
        <v>Карелия</v>
      </c>
      <c r="D23" s="7">
        <f>Команды!D23</f>
        <v>2</v>
      </c>
      <c r="E23" s="7">
        <v>2</v>
      </c>
      <c r="F23" s="7" t="str">
        <f>Команды!F23</f>
        <v>08.07.2022 -
17.07.2022</v>
      </c>
      <c r="G23" s="23">
        <v>12</v>
      </c>
      <c r="H23" s="23">
        <v>1</v>
      </c>
      <c r="I23" s="23">
        <v>0.5</v>
      </c>
      <c r="J23" s="23">
        <v>0.5</v>
      </c>
      <c r="K23" s="23">
        <v>0.5</v>
      </c>
      <c r="L23" s="23">
        <v>1</v>
      </c>
      <c r="M23" s="23">
        <v>2</v>
      </c>
      <c r="N23" s="21">
        <f t="shared" si="0"/>
        <v>17.5</v>
      </c>
      <c r="O23" s="65"/>
    </row>
    <row r="24" spans="1:15" ht="35.1" customHeight="1">
      <c r="A24" s="28">
        <f>Команды!A24</f>
        <v>11</v>
      </c>
      <c r="B24" s="8" t="str">
        <f>Команды!B24</f>
        <v>Хорунжева О.Е.
(ТК МГТУ им. Н.Э. Баумана)</v>
      </c>
      <c r="C24" s="28" t="str">
        <f>Команды!C24</f>
        <v>Поволжье</v>
      </c>
      <c r="D24" s="7">
        <f>Команды!D24</f>
        <v>2</v>
      </c>
      <c r="E24" s="7">
        <v>2</v>
      </c>
      <c r="F24" s="7" t="str">
        <f>Команды!F24</f>
        <v>01.05.2022 -
09.05.2022</v>
      </c>
      <c r="G24" s="23">
        <v>12</v>
      </c>
      <c r="H24" s="23">
        <v>2</v>
      </c>
      <c r="I24" s="23">
        <v>0.5</v>
      </c>
      <c r="J24" s="23">
        <v>1</v>
      </c>
      <c r="K24" s="23">
        <v>0.5</v>
      </c>
      <c r="L24" s="23">
        <v>2</v>
      </c>
      <c r="M24" s="23">
        <v>3</v>
      </c>
      <c r="N24" s="21">
        <f t="shared" si="0"/>
        <v>21</v>
      </c>
      <c r="O24" s="65"/>
    </row>
    <row r="27" spans="1:15" s="2" customFormat="1" ht="17.100000000000001" customHeight="1">
      <c r="B27" s="3" t="s">
        <v>14</v>
      </c>
      <c r="D27" s="5"/>
      <c r="F27" s="5" t="str">
        <f>Судьи!C5</f>
        <v>Емельянов С.А. (г. Москва, СС2К)</v>
      </c>
      <c r="N27" s="41"/>
    </row>
  </sheetData>
  <mergeCells count="32">
    <mergeCell ref="O10:O13"/>
    <mergeCell ref="G10:M10"/>
    <mergeCell ref="N10:N13"/>
    <mergeCell ref="I11:K11"/>
    <mergeCell ref="G11:G13"/>
    <mergeCell ref="H11:H13"/>
    <mergeCell ref="L11:L13"/>
    <mergeCell ref="M11:M13"/>
    <mergeCell ref="J12:J13"/>
    <mergeCell ref="I12:I13"/>
    <mergeCell ref="A1:B4"/>
    <mergeCell ref="C1:F4"/>
    <mergeCell ref="A5:B5"/>
    <mergeCell ref="C5:F5"/>
    <mergeCell ref="A6:B6"/>
    <mergeCell ref="C6:F6"/>
    <mergeCell ref="L7:O7"/>
    <mergeCell ref="D10:E10"/>
    <mergeCell ref="D11:D13"/>
    <mergeCell ref="E11:E13"/>
    <mergeCell ref="C8:F8"/>
    <mergeCell ref="A9:F9"/>
    <mergeCell ref="A10:A13"/>
    <mergeCell ref="F10:F13"/>
    <mergeCell ref="B10:B13"/>
    <mergeCell ref="C10:C13"/>
    <mergeCell ref="A7:B7"/>
    <mergeCell ref="A8:B8"/>
    <mergeCell ref="K12:K13"/>
    <mergeCell ref="G7:K7"/>
    <mergeCell ref="G8:K8"/>
    <mergeCell ref="C7:F7"/>
  </mergeCells>
  <phoneticPr fontId="0" type="noConversion"/>
  <pageMargins left="0.75" right="0.75" top="1" bottom="1" header="0.5" footer="0.5"/>
  <pageSetup paperSize="9" scale="28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27"/>
  <sheetViews>
    <sheetView topLeftCell="A4" zoomScale="60" zoomScaleNormal="60" workbookViewId="0">
      <selection activeCell="G14" sqref="G14:M24"/>
    </sheetView>
  </sheetViews>
  <sheetFormatPr defaultRowHeight="12.75"/>
  <cols>
    <col min="1" max="1" width="5.7109375" customWidth="1"/>
    <col min="2" max="2" width="50.7109375" customWidth="1"/>
    <col min="3" max="3" width="35.7109375" customWidth="1"/>
    <col min="4" max="5" width="12.7109375" customWidth="1"/>
    <col min="6" max="6" width="30.7109375" customWidth="1"/>
    <col min="7" max="13" width="8.7109375" customWidth="1"/>
    <col min="14" max="14" width="15.7109375" customWidth="1"/>
    <col min="15" max="15" width="35.7109375" style="1" customWidth="1"/>
    <col min="16" max="16384" width="9.140625" style="1"/>
  </cols>
  <sheetData>
    <row r="1" spans="1:15" ht="20.100000000000001" customHeight="1">
      <c r="A1" s="74" t="s">
        <v>0</v>
      </c>
      <c r="B1" s="74"/>
      <c r="C1" s="107" t="str">
        <f>Команды!C1</f>
        <v>Департамент спорта города Москвы
Федерация спортивного туризма - объединение туристов Москвы</v>
      </c>
      <c r="D1" s="107"/>
      <c r="E1" s="94"/>
      <c r="F1" s="94"/>
      <c r="G1" s="1"/>
      <c r="H1" s="1"/>
      <c r="I1" s="1"/>
      <c r="J1" s="1"/>
      <c r="K1" s="1"/>
      <c r="L1" s="1"/>
      <c r="M1" s="1"/>
      <c r="N1" s="12"/>
    </row>
    <row r="2" spans="1:15" ht="20.100000000000001" customHeight="1">
      <c r="A2" s="74"/>
      <c r="B2" s="74"/>
      <c r="C2" s="94"/>
      <c r="D2" s="94"/>
      <c r="E2" s="94"/>
      <c r="F2" s="94"/>
      <c r="G2" s="1"/>
      <c r="H2" s="1"/>
      <c r="I2" s="1"/>
      <c r="J2" s="1"/>
      <c r="K2" s="1"/>
      <c r="L2" s="1"/>
      <c r="M2" s="1"/>
      <c r="N2" s="12"/>
    </row>
    <row r="3" spans="1:15" ht="20.100000000000001" customHeight="1">
      <c r="A3" s="74"/>
      <c r="B3" s="74"/>
      <c r="C3" s="94"/>
      <c r="D3" s="94"/>
      <c r="E3" s="94"/>
      <c r="F3" s="94"/>
      <c r="G3" s="1"/>
      <c r="H3" s="1"/>
      <c r="I3" s="1"/>
      <c r="J3" s="1"/>
      <c r="K3" s="1"/>
      <c r="L3" s="1"/>
      <c r="M3" s="1"/>
      <c r="N3" s="12"/>
    </row>
    <row r="4" spans="1:15" ht="20.100000000000001" customHeight="1">
      <c r="A4" s="74"/>
      <c r="B4" s="74"/>
      <c r="C4" s="94"/>
      <c r="D4" s="94"/>
      <c r="E4" s="94"/>
      <c r="F4" s="94"/>
      <c r="G4" s="1"/>
      <c r="H4" s="1"/>
      <c r="I4" s="1"/>
      <c r="J4" s="1"/>
      <c r="K4" s="1"/>
      <c r="L4" s="1"/>
      <c r="M4" s="1"/>
      <c r="N4" s="12"/>
    </row>
    <row r="5" spans="1:15" s="31" customFormat="1" ht="20.100000000000001" customHeight="1">
      <c r="A5" s="77" t="str">
        <f>Команды!A5</f>
        <v>Статус соревнований</v>
      </c>
      <c r="B5" s="77"/>
      <c r="C5" s="77" t="str">
        <f>Команды!C5</f>
        <v>Кубок Москвы</v>
      </c>
      <c r="D5" s="77"/>
      <c r="E5" s="77"/>
      <c r="F5" s="77"/>
      <c r="N5" s="32"/>
    </row>
    <row r="6" spans="1:15" s="31" customFormat="1" ht="20.100000000000001" customHeight="1">
      <c r="A6" s="77" t="str">
        <f>Команды!A6</f>
        <v>Спортивная дисциплина</v>
      </c>
      <c r="B6" s="77"/>
      <c r="C6" s="96" t="str">
        <f>Команды!C6</f>
        <v>Маршрут - на средствах передвижения (1-6 категория), 0840061811Я</v>
      </c>
      <c r="D6" s="96"/>
      <c r="E6" s="96"/>
      <c r="F6" s="96"/>
      <c r="N6" s="32"/>
    </row>
    <row r="7" spans="1:15" s="31" customFormat="1" ht="20.100000000000001" customHeight="1">
      <c r="A7" s="77" t="str">
        <f>Команды!A7</f>
        <v>Вид программы</v>
      </c>
      <c r="B7" s="77"/>
      <c r="C7" s="126" t="str">
        <f>Команды!C7</f>
        <v>Спортивные  маршруты  2 к.с.; средство передвижение - велосипед; 
мужчины, женщины</v>
      </c>
      <c r="D7" s="127"/>
      <c r="E7" s="127"/>
      <c r="F7" s="128"/>
      <c r="G7" s="87" t="str">
        <f>Команды!G7</f>
        <v>20 февраля 2023</v>
      </c>
      <c r="H7" s="97"/>
      <c r="I7" s="97"/>
      <c r="J7" s="97"/>
      <c r="K7" s="97"/>
      <c r="L7" s="78" t="str">
        <f>Команды!L7</f>
        <v xml:space="preserve"> г. Москва</v>
      </c>
      <c r="M7" s="91"/>
      <c r="N7" s="91"/>
      <c r="O7" s="91"/>
    </row>
    <row r="8" spans="1:15" s="31" customFormat="1" ht="20.100000000000001" customHeight="1">
      <c r="A8" s="77" t="str">
        <f>Команды!A8</f>
        <v>ПОКАЗАТЕЛЬ</v>
      </c>
      <c r="B8" s="77"/>
      <c r="C8" s="77" t="str">
        <f>Команды!C8</f>
        <v>Сложность/Новизна/Безопасность/Напряженность/Полезность</v>
      </c>
      <c r="D8" s="77"/>
      <c r="E8" s="77"/>
      <c r="F8" s="77"/>
      <c r="G8" s="87" t="str">
        <f>Команды!G8</f>
        <v>№ СМ в ЕКП 53470</v>
      </c>
      <c r="H8" s="91"/>
      <c r="I8" s="91"/>
      <c r="J8" s="91"/>
      <c r="K8" s="91"/>
    </row>
    <row r="9" spans="1:15" s="29" customFormat="1" ht="30" customHeight="1">
      <c r="A9" s="103" t="s">
        <v>48</v>
      </c>
      <c r="B9" s="104"/>
      <c r="C9" s="104"/>
      <c r="D9" s="104"/>
      <c r="E9" s="104"/>
      <c r="F9" s="105"/>
    </row>
    <row r="10" spans="1:15" ht="20.100000000000001" customHeight="1">
      <c r="A10" s="164" t="str">
        <f>Команды!A10</f>
        <v>№</v>
      </c>
      <c r="B10" s="164" t="str">
        <f>Команды!B10</f>
        <v xml:space="preserve">Ф.И.О. руководителя группы
(Организация) </v>
      </c>
      <c r="C10" s="164" t="str">
        <f>Команды!C10</f>
        <v>Регион маршрута</v>
      </c>
      <c r="D10" s="162" t="str">
        <f>Команды!D10</f>
        <v xml:space="preserve">КС </v>
      </c>
      <c r="E10" s="162"/>
      <c r="F10" s="162" t="str">
        <f>Команды!F10</f>
        <v>Сроки</v>
      </c>
      <c r="G10" s="165" t="s">
        <v>36</v>
      </c>
      <c r="H10" s="165"/>
      <c r="I10" s="165"/>
      <c r="J10" s="165"/>
      <c r="K10" s="165"/>
      <c r="L10" s="165"/>
      <c r="M10" s="165"/>
      <c r="N10" s="162" t="s">
        <v>58</v>
      </c>
      <c r="O10" s="165" t="s">
        <v>59</v>
      </c>
    </row>
    <row r="11" spans="1:15" s="38" customFormat="1" ht="20.100000000000001" customHeight="1">
      <c r="A11" s="164"/>
      <c r="B11" s="164"/>
      <c r="C11" s="164"/>
      <c r="D11" s="164" t="str">
        <f>Команды!D11</f>
        <v>заявлено</v>
      </c>
      <c r="E11" s="164" t="str">
        <f>Команды!E11</f>
        <v>пройдено</v>
      </c>
      <c r="F11" s="162"/>
      <c r="G11" s="162" t="s">
        <v>13</v>
      </c>
      <c r="H11" s="162" t="s">
        <v>10</v>
      </c>
      <c r="I11" s="165" t="s">
        <v>56</v>
      </c>
      <c r="J11" s="165"/>
      <c r="K11" s="165"/>
      <c r="L11" s="162" t="s">
        <v>11</v>
      </c>
      <c r="M11" s="162" t="s">
        <v>12</v>
      </c>
      <c r="N11" s="163"/>
      <c r="O11" s="165"/>
    </row>
    <row r="12" spans="1:15" s="38" customFormat="1" ht="9.9499999999999993" customHeight="1">
      <c r="A12" s="164"/>
      <c r="B12" s="164"/>
      <c r="C12" s="164"/>
      <c r="D12" s="164"/>
      <c r="E12" s="164"/>
      <c r="F12" s="162"/>
      <c r="G12" s="163"/>
      <c r="H12" s="163"/>
      <c r="I12" s="162" t="s">
        <v>53</v>
      </c>
      <c r="J12" s="162" t="s">
        <v>54</v>
      </c>
      <c r="K12" s="162" t="s">
        <v>55</v>
      </c>
      <c r="L12" s="163"/>
      <c r="M12" s="163"/>
      <c r="N12" s="163"/>
      <c r="O12" s="165"/>
    </row>
    <row r="13" spans="1:15" s="39" customFormat="1" ht="9.9499999999999993" customHeight="1">
      <c r="A13" s="164"/>
      <c r="B13" s="164"/>
      <c r="C13" s="164"/>
      <c r="D13" s="164"/>
      <c r="E13" s="164"/>
      <c r="F13" s="162"/>
      <c r="G13" s="163"/>
      <c r="H13" s="163"/>
      <c r="I13" s="162"/>
      <c r="J13" s="162"/>
      <c r="K13" s="162"/>
      <c r="L13" s="163"/>
      <c r="M13" s="163"/>
      <c r="N13" s="163"/>
      <c r="O13" s="165"/>
    </row>
    <row r="14" spans="1:15" ht="35.1" customHeight="1">
      <c r="A14" s="28">
        <f>Команды!A14</f>
        <v>1</v>
      </c>
      <c r="B14" s="8" t="str">
        <f>Команды!B14</f>
        <v>Архипов А.Ю.
(ТК МГТУ им. Н.Э. Баумана)</v>
      </c>
      <c r="C14" s="28" t="str">
        <f>Команды!C14</f>
        <v>Кавказ</v>
      </c>
      <c r="D14" s="7">
        <f>Команды!D14</f>
        <v>2</v>
      </c>
      <c r="E14" s="7"/>
      <c r="F14" s="7" t="str">
        <f>Команды!F14</f>
        <v>07.06.2022 -
15.06.2022</v>
      </c>
      <c r="G14" s="23">
        <v>12</v>
      </c>
      <c r="H14" s="23">
        <v>1</v>
      </c>
      <c r="I14" s="23">
        <v>0.5</v>
      </c>
      <c r="J14" s="23">
        <v>1</v>
      </c>
      <c r="K14" s="23">
        <v>0.05</v>
      </c>
      <c r="L14" s="23">
        <v>1.5</v>
      </c>
      <c r="M14" s="23">
        <v>2.5</v>
      </c>
      <c r="N14" s="21">
        <f t="shared" ref="N14:N19" si="0">SUM(G14:M14)</f>
        <v>18.55</v>
      </c>
      <c r="O14" s="43"/>
    </row>
    <row r="15" spans="1:15" ht="35.1" customHeight="1">
      <c r="A15" s="28">
        <f>Команды!A15</f>
        <v>2</v>
      </c>
      <c r="B15" s="8" t="str">
        <f>Команды!B15</f>
        <v>Бояров Г.К.
(РОО МКВ)</v>
      </c>
      <c r="C15" s="28" t="str">
        <f>Команды!C15</f>
        <v>Краснодарский край</v>
      </c>
      <c r="D15" s="7">
        <f>Команды!D15</f>
        <v>2</v>
      </c>
      <c r="E15" s="7"/>
      <c r="F15" s="7" t="str">
        <f>Команды!F15</f>
        <v>05.06.2022 -
12.06.2022</v>
      </c>
      <c r="G15" s="23">
        <v>13</v>
      </c>
      <c r="H15" s="23">
        <v>2</v>
      </c>
      <c r="I15" s="23">
        <v>0.5</v>
      </c>
      <c r="J15" s="23">
        <v>1</v>
      </c>
      <c r="K15" s="23">
        <v>0.5</v>
      </c>
      <c r="L15" s="23">
        <v>1.5</v>
      </c>
      <c r="M15" s="23">
        <v>2.5</v>
      </c>
      <c r="N15" s="21">
        <f t="shared" si="0"/>
        <v>21</v>
      </c>
      <c r="O15" s="43"/>
    </row>
    <row r="16" spans="1:15" ht="35.1" customHeight="1">
      <c r="A16" s="28">
        <f>Команды!A16</f>
        <v>3</v>
      </c>
      <c r="B16" s="8" t="str">
        <f>Команды!B16</f>
        <v>Журавлёв А.В.
(РОО МКВ)</v>
      </c>
      <c r="C16" s="28" t="str">
        <f>Команды!C16</f>
        <v>Поволжье</v>
      </c>
      <c r="D16" s="7">
        <f>Команды!D16</f>
        <v>2</v>
      </c>
      <c r="E16" s="7"/>
      <c r="F16" s="7" t="str">
        <f>Команды!F16</f>
        <v>01.10.2022 -
09.10.2022</v>
      </c>
      <c r="G16" s="23">
        <v>11</v>
      </c>
      <c r="H16" s="23">
        <v>2</v>
      </c>
      <c r="I16" s="23">
        <v>1.5</v>
      </c>
      <c r="J16" s="23">
        <v>1</v>
      </c>
      <c r="K16" s="23">
        <v>1</v>
      </c>
      <c r="L16" s="23">
        <v>2</v>
      </c>
      <c r="M16" s="23">
        <v>3</v>
      </c>
      <c r="N16" s="21">
        <f t="shared" si="0"/>
        <v>21.5</v>
      </c>
      <c r="O16" s="43"/>
    </row>
    <row r="17" spans="1:15" s="39" customFormat="1" ht="35.1" customHeight="1">
      <c r="A17" s="28">
        <f>Команды!A17</f>
        <v>4</v>
      </c>
      <c r="B17" s="8" t="str">
        <f>Команды!B17</f>
        <v>Климова Г.Ю.
(РОО МКВ)</v>
      </c>
      <c r="C17" s="28" t="str">
        <f>Команды!C17</f>
        <v xml:space="preserve">Крым </v>
      </c>
      <c r="D17" s="7">
        <f>Команды!D17</f>
        <v>2</v>
      </c>
      <c r="E17" s="7"/>
      <c r="F17" s="7" t="str">
        <f>Команды!F17</f>
        <v>04.06.2022 -
11.06.2022</v>
      </c>
      <c r="G17" s="23">
        <v>10</v>
      </c>
      <c r="H17" s="23">
        <v>0</v>
      </c>
      <c r="I17" s="23">
        <v>1</v>
      </c>
      <c r="J17" s="23">
        <v>1</v>
      </c>
      <c r="K17" s="23">
        <v>1</v>
      </c>
      <c r="L17" s="23">
        <v>1</v>
      </c>
      <c r="M17" s="23">
        <v>3</v>
      </c>
      <c r="N17" s="21">
        <f t="shared" si="0"/>
        <v>17</v>
      </c>
      <c r="O17" s="44"/>
    </row>
    <row r="18" spans="1:15" s="39" customFormat="1" ht="35.1" customHeight="1">
      <c r="A18" s="28">
        <f>Команды!A18</f>
        <v>5</v>
      </c>
      <c r="B18" s="8" t="str">
        <f>Команды!B18</f>
        <v>Корнеев Д.А.
(РОО МКВ)</v>
      </c>
      <c r="C18" s="28" t="str">
        <f>Команды!C18</f>
        <v>Краснодарский край</v>
      </c>
      <c r="D18" s="7">
        <f>Команды!D18</f>
        <v>2</v>
      </c>
      <c r="E18" s="7"/>
      <c r="F18" s="7" t="str">
        <f>Команды!F18</f>
        <v>05.06.2022 -
12.06.2022</v>
      </c>
      <c r="G18" s="23">
        <v>16</v>
      </c>
      <c r="H18" s="23">
        <v>2</v>
      </c>
      <c r="I18" s="23">
        <v>-1</v>
      </c>
      <c r="J18" s="23">
        <v>1</v>
      </c>
      <c r="K18" s="23">
        <v>1</v>
      </c>
      <c r="L18" s="23">
        <v>2</v>
      </c>
      <c r="M18" s="23">
        <v>3.5</v>
      </c>
      <c r="N18" s="21">
        <f t="shared" si="0"/>
        <v>24.5</v>
      </c>
      <c r="O18" s="44"/>
    </row>
    <row r="19" spans="1:15" s="39" customFormat="1" ht="35.1" customHeight="1">
      <c r="A19" s="28">
        <f>Команды!A19</f>
        <v>6</v>
      </c>
      <c r="B19" s="8" t="str">
        <f>Команды!B19</f>
        <v>Крюкова Т.А.
(РОО МКВ)</v>
      </c>
      <c r="C19" s="28" t="str">
        <f>Команды!C19</f>
        <v>Поволжье</v>
      </c>
      <c r="D19" s="7">
        <f>Команды!D19</f>
        <v>2</v>
      </c>
      <c r="E19" s="7"/>
      <c r="F19" s="7" t="str">
        <f>Команды!F19</f>
        <v>02.05.2022 -
09.05.2022</v>
      </c>
      <c r="G19" s="23">
        <v>14</v>
      </c>
      <c r="H19" s="23">
        <v>1</v>
      </c>
      <c r="I19" s="23">
        <v>1</v>
      </c>
      <c r="J19" s="23">
        <v>1</v>
      </c>
      <c r="K19" s="23">
        <v>1</v>
      </c>
      <c r="L19" s="23">
        <v>2</v>
      </c>
      <c r="M19" s="23">
        <v>3</v>
      </c>
      <c r="N19" s="21">
        <f t="shared" si="0"/>
        <v>23</v>
      </c>
      <c r="O19" s="44"/>
    </row>
    <row r="20" spans="1:15" s="39" customFormat="1" ht="35.1" customHeight="1">
      <c r="A20" s="28">
        <f>Команды!A20</f>
        <v>7</v>
      </c>
      <c r="B20" s="8" t="str">
        <f>Команды!B20</f>
        <v>Петров М.И.
(РОО МКВ)</v>
      </c>
      <c r="C20" s="28" t="str">
        <f>Команды!C20</f>
        <v>Краснодарский край</v>
      </c>
      <c r="D20" s="7">
        <f>Команды!D20</f>
        <v>2</v>
      </c>
      <c r="E20" s="7"/>
      <c r="F20" s="7" t="str">
        <f>Команды!F20</f>
        <v>05.06.2022 -
12.06.2022</v>
      </c>
      <c r="G20" s="23">
        <v>14</v>
      </c>
      <c r="H20" s="23">
        <v>2</v>
      </c>
      <c r="I20" s="23">
        <v>1</v>
      </c>
      <c r="J20" s="23">
        <v>1</v>
      </c>
      <c r="K20" s="23">
        <v>1</v>
      </c>
      <c r="L20" s="23">
        <v>2</v>
      </c>
      <c r="M20" s="23">
        <v>3.5</v>
      </c>
      <c r="N20" s="21">
        <f>SUM(G20:M20)</f>
        <v>24.5</v>
      </c>
      <c r="O20" s="44"/>
    </row>
    <row r="21" spans="1:15" s="39" customFormat="1" ht="35.1" customHeight="1">
      <c r="A21" s="28">
        <f>Команды!A21</f>
        <v>8</v>
      </c>
      <c r="B21" s="8" t="str">
        <f>Команды!B21</f>
        <v>Самойлов Ю. Л.
(ТК МГТУ им. Н.Э. Баумана)</v>
      </c>
      <c r="C21" s="28" t="str">
        <f>Команды!C21</f>
        <v>Краснодарский край, Крым</v>
      </c>
      <c r="D21" s="7">
        <f>Команды!D21</f>
        <v>2</v>
      </c>
      <c r="E21" s="7"/>
      <c r="F21" s="7" t="str">
        <f>Команды!F21</f>
        <v>30.04.2022 -
09.05.2022</v>
      </c>
      <c r="G21" s="23">
        <v>13</v>
      </c>
      <c r="H21" s="23">
        <v>1</v>
      </c>
      <c r="I21" s="23">
        <v>-1.5</v>
      </c>
      <c r="J21" s="23">
        <v>-1</v>
      </c>
      <c r="K21" s="23">
        <v>-0.5</v>
      </c>
      <c r="L21" s="23">
        <v>1</v>
      </c>
      <c r="M21" s="23">
        <v>3.5</v>
      </c>
      <c r="N21" s="21">
        <f>SUM(G21:M21)</f>
        <v>15.5</v>
      </c>
      <c r="O21" s="44"/>
    </row>
    <row r="22" spans="1:15" ht="35.1" customHeight="1">
      <c r="A22" s="28">
        <f>Команды!A22</f>
        <v>9</v>
      </c>
      <c r="B22" s="8" t="str">
        <f>Команды!B22</f>
        <v>Степичева И.В.
(ТК МГТУ им. Н.Э. Баумана)</v>
      </c>
      <c r="C22" s="28" t="str">
        <f>Команды!C22</f>
        <v>Краснодарский край, Крым</v>
      </c>
      <c r="D22" s="7">
        <f>Команды!D22</f>
        <v>2</v>
      </c>
      <c r="E22" s="7"/>
      <c r="F22" s="7" t="str">
        <f>Команды!F22</f>
        <v>30.04.2022 -
08.05.2022</v>
      </c>
      <c r="G22" s="23">
        <v>14</v>
      </c>
      <c r="H22" s="23">
        <v>0</v>
      </c>
      <c r="I22" s="23">
        <v>0.5</v>
      </c>
      <c r="J22" s="23">
        <v>1</v>
      </c>
      <c r="K22" s="23">
        <v>-0.5</v>
      </c>
      <c r="L22" s="23">
        <v>2</v>
      </c>
      <c r="M22" s="23">
        <v>3</v>
      </c>
      <c r="N22" s="21">
        <f>SUM(G22:M22)</f>
        <v>20</v>
      </c>
      <c r="O22" s="43"/>
    </row>
    <row r="23" spans="1:15" ht="35.1" customHeight="1">
      <c r="A23" s="28">
        <f>Команды!A23</f>
        <v>10</v>
      </c>
      <c r="B23" s="8" t="str">
        <f>Команды!B23</f>
        <v>Устинов А.В.
(РОО ФСТ-ОТМ)</v>
      </c>
      <c r="C23" s="28" t="str">
        <f>Команды!C23</f>
        <v>Карелия</v>
      </c>
      <c r="D23" s="7">
        <f>Команды!D23</f>
        <v>2</v>
      </c>
      <c r="E23" s="7"/>
      <c r="F23" s="7" t="str">
        <f>Команды!F23</f>
        <v>08.07.2022 -
17.07.2022</v>
      </c>
      <c r="G23" s="23">
        <v>16</v>
      </c>
      <c r="H23" s="23">
        <v>2</v>
      </c>
      <c r="I23" s="23">
        <v>1</v>
      </c>
      <c r="J23" s="23">
        <v>1</v>
      </c>
      <c r="K23" s="23">
        <v>0.5</v>
      </c>
      <c r="L23" s="23">
        <v>2.5</v>
      </c>
      <c r="M23" s="23">
        <v>4</v>
      </c>
      <c r="N23" s="21">
        <f>SUM(G23:M23)</f>
        <v>27</v>
      </c>
      <c r="O23" s="43"/>
    </row>
    <row r="24" spans="1:15" ht="35.1" customHeight="1">
      <c r="A24" s="28">
        <f>Команды!A24</f>
        <v>11</v>
      </c>
      <c r="B24" s="8" t="str">
        <f>Команды!B24</f>
        <v>Хорунжева О.Е.
(ТК МГТУ им. Н.Э. Баумана)</v>
      </c>
      <c r="C24" s="28" t="str">
        <f>Команды!C24</f>
        <v>Поволжье</v>
      </c>
      <c r="D24" s="7">
        <f>Команды!D24</f>
        <v>2</v>
      </c>
      <c r="E24" s="7"/>
      <c r="F24" s="7" t="str">
        <f>Команды!F24</f>
        <v>01.05.2022 -
09.05.2022</v>
      </c>
      <c r="G24" s="23">
        <v>15</v>
      </c>
      <c r="H24" s="23">
        <v>1</v>
      </c>
      <c r="I24" s="23">
        <v>1</v>
      </c>
      <c r="J24" s="23">
        <v>1</v>
      </c>
      <c r="K24" s="23">
        <v>1</v>
      </c>
      <c r="L24" s="23">
        <v>2.5</v>
      </c>
      <c r="M24" s="23">
        <v>4</v>
      </c>
      <c r="N24" s="21">
        <f>SUM(G24:M24)</f>
        <v>25.5</v>
      </c>
      <c r="O24" s="43"/>
    </row>
    <row r="27" spans="1:15" s="2" customFormat="1" ht="17.100000000000001" customHeight="1">
      <c r="B27" s="3" t="s">
        <v>14</v>
      </c>
      <c r="D27" s="5"/>
      <c r="F27" s="5" t="str">
        <f>Судьи!C6</f>
        <v>Картузов С.А. (г. Москва, СС3К)</v>
      </c>
    </row>
  </sheetData>
  <mergeCells count="32">
    <mergeCell ref="O10:O13"/>
    <mergeCell ref="G10:M10"/>
    <mergeCell ref="G11:G13"/>
    <mergeCell ref="H11:H13"/>
    <mergeCell ref="I11:K11"/>
    <mergeCell ref="K12:K13"/>
    <mergeCell ref="J12:J13"/>
    <mergeCell ref="I12:I13"/>
    <mergeCell ref="D11:D13"/>
    <mergeCell ref="C10:C13"/>
    <mergeCell ref="E11:E13"/>
    <mergeCell ref="A1:B4"/>
    <mergeCell ref="C1:F4"/>
    <mergeCell ref="A5:B5"/>
    <mergeCell ref="C5:F5"/>
    <mergeCell ref="A6:B6"/>
    <mergeCell ref="L7:O7"/>
    <mergeCell ref="C6:F6"/>
    <mergeCell ref="C7:F7"/>
    <mergeCell ref="L11:L13"/>
    <mergeCell ref="M11:M13"/>
    <mergeCell ref="N10:N13"/>
    <mergeCell ref="A9:F9"/>
    <mergeCell ref="A10:A13"/>
    <mergeCell ref="F10:F13"/>
    <mergeCell ref="B10:B13"/>
    <mergeCell ref="G8:K8"/>
    <mergeCell ref="A7:B7"/>
    <mergeCell ref="G7:K7"/>
    <mergeCell ref="A8:B8"/>
    <mergeCell ref="C8:F8"/>
    <mergeCell ref="D10:E10"/>
  </mergeCells>
  <phoneticPr fontId="0" type="noConversion"/>
  <pageMargins left="0.75" right="0.75" top="1" bottom="1" header="0.5" footer="0.5"/>
  <pageSetup paperSize="9" scale="33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27"/>
  <sheetViews>
    <sheetView topLeftCell="A7" zoomScale="60" zoomScaleNormal="60" workbookViewId="0">
      <selection activeCell="G14" sqref="G14:M24"/>
    </sheetView>
  </sheetViews>
  <sheetFormatPr defaultRowHeight="12.75"/>
  <cols>
    <col min="1" max="1" width="5.7109375" customWidth="1"/>
    <col min="2" max="2" width="50.7109375" customWidth="1"/>
    <col min="3" max="3" width="35.7109375" customWidth="1"/>
    <col min="4" max="5" width="12.7109375" customWidth="1"/>
    <col min="6" max="6" width="30.7109375" customWidth="1"/>
    <col min="7" max="13" width="8.7109375" customWidth="1"/>
    <col min="14" max="14" width="15.7109375" customWidth="1"/>
    <col min="15" max="15" width="35.7109375" style="1" customWidth="1"/>
    <col min="16" max="16384" width="9.140625" style="1"/>
  </cols>
  <sheetData>
    <row r="1" spans="1:15" ht="20.100000000000001" customHeight="1">
      <c r="A1" s="74" t="s">
        <v>0</v>
      </c>
      <c r="B1" s="74"/>
      <c r="C1" s="107" t="str">
        <f>Команды!C1</f>
        <v>Департамент спорта города Москвы
Федерация спортивного туризма - объединение туристов Москвы</v>
      </c>
      <c r="D1" s="107"/>
      <c r="E1" s="94"/>
      <c r="F1" s="94"/>
      <c r="G1" s="1"/>
      <c r="H1" s="1"/>
      <c r="I1" s="1"/>
      <c r="J1" s="1"/>
      <c r="K1" s="1"/>
      <c r="L1" s="1"/>
      <c r="M1" s="1"/>
      <c r="N1" s="12"/>
    </row>
    <row r="2" spans="1:15" ht="20.100000000000001" customHeight="1">
      <c r="A2" s="74"/>
      <c r="B2" s="74"/>
      <c r="C2" s="94"/>
      <c r="D2" s="94"/>
      <c r="E2" s="94"/>
      <c r="F2" s="94"/>
      <c r="G2" s="1"/>
      <c r="H2" s="1"/>
      <c r="I2" s="1"/>
      <c r="J2" s="1"/>
      <c r="K2" s="1"/>
      <c r="L2" s="1"/>
      <c r="M2" s="1"/>
      <c r="N2" s="12"/>
    </row>
    <row r="3" spans="1:15" ht="20.100000000000001" customHeight="1">
      <c r="A3" s="74"/>
      <c r="B3" s="74"/>
      <c r="C3" s="94"/>
      <c r="D3" s="94"/>
      <c r="E3" s="94"/>
      <c r="F3" s="94"/>
      <c r="G3" s="1"/>
      <c r="H3" s="1"/>
      <c r="I3" s="1"/>
      <c r="J3" s="1"/>
      <c r="K3" s="1"/>
      <c r="L3" s="1"/>
      <c r="M3" s="1"/>
      <c r="N3" s="12"/>
    </row>
    <row r="4" spans="1:15" ht="20.100000000000001" customHeight="1">
      <c r="A4" s="74"/>
      <c r="B4" s="74"/>
      <c r="C4" s="94"/>
      <c r="D4" s="94"/>
      <c r="E4" s="94"/>
      <c r="F4" s="94"/>
      <c r="G4" s="1"/>
      <c r="H4" s="1"/>
      <c r="I4" s="1"/>
      <c r="J4" s="1"/>
      <c r="K4" s="1"/>
      <c r="L4" s="1"/>
      <c r="M4" s="1"/>
      <c r="N4" s="12"/>
    </row>
    <row r="5" spans="1:15" ht="20.100000000000001" customHeight="1">
      <c r="A5" s="166" t="str">
        <f>Команды!A5</f>
        <v>Статус соревнований</v>
      </c>
      <c r="B5" s="77"/>
      <c r="C5" s="77" t="str">
        <f>Команды!C5</f>
        <v>Кубок Москвы</v>
      </c>
      <c r="D5" s="77"/>
      <c r="E5" s="77"/>
      <c r="F5" s="77"/>
      <c r="G5" s="1"/>
      <c r="H5" s="1"/>
      <c r="I5" s="1"/>
      <c r="J5" s="1"/>
      <c r="K5" s="1"/>
      <c r="L5" s="1"/>
      <c r="M5" s="1"/>
      <c r="N5" s="12"/>
    </row>
    <row r="6" spans="1:15" ht="20.100000000000001" customHeight="1">
      <c r="A6" s="166" t="str">
        <f>Команды!A6</f>
        <v>Спортивная дисциплина</v>
      </c>
      <c r="B6" s="77"/>
      <c r="C6" s="96" t="str">
        <f>Команды!C6</f>
        <v>Маршрут - на средствах передвижения (1-6 категория), 0840061811Я</v>
      </c>
      <c r="D6" s="96"/>
      <c r="E6" s="96"/>
      <c r="F6" s="96"/>
      <c r="G6" s="1"/>
      <c r="H6" s="1"/>
      <c r="I6" s="1"/>
      <c r="J6" s="1"/>
      <c r="K6" s="1"/>
      <c r="L6" s="1"/>
      <c r="M6" s="1"/>
      <c r="N6" s="12"/>
    </row>
    <row r="7" spans="1:15" ht="20.100000000000001" customHeight="1">
      <c r="A7" s="166" t="str">
        <f>Команды!A7</f>
        <v>Вид программы</v>
      </c>
      <c r="B7" s="77"/>
      <c r="C7" s="126" t="str">
        <f>Команды!C7</f>
        <v>Спортивные  маршруты  2 к.с.; средство передвижение - велосипед; 
мужчины, женщины</v>
      </c>
      <c r="D7" s="127"/>
      <c r="E7" s="127"/>
      <c r="F7" s="128"/>
      <c r="G7" s="87" t="str">
        <f>Команды!G7</f>
        <v>20 февраля 2023</v>
      </c>
      <c r="H7" s="97"/>
      <c r="I7" s="97"/>
      <c r="J7" s="97"/>
      <c r="K7" s="97"/>
      <c r="L7" s="78" t="str">
        <f>Команды!L7</f>
        <v xml:space="preserve"> г. Москва</v>
      </c>
      <c r="M7" s="91"/>
      <c r="N7" s="91"/>
      <c r="O7" s="91"/>
    </row>
    <row r="8" spans="1:15" ht="20.100000000000001" customHeight="1">
      <c r="A8" s="166" t="str">
        <f>Команды!A8</f>
        <v>ПОКАЗАТЕЛЬ</v>
      </c>
      <c r="B8" s="77"/>
      <c r="C8" s="77" t="str">
        <f>Команды!C8</f>
        <v>Сложность/Новизна/Безопасность/Напряженность/Полезность</v>
      </c>
      <c r="D8" s="77"/>
      <c r="E8" s="77"/>
      <c r="F8" s="77"/>
      <c r="G8" s="87" t="str">
        <f>Команды!G8</f>
        <v>№ СМ в ЕКП 53470</v>
      </c>
      <c r="H8" s="91"/>
      <c r="I8" s="91"/>
      <c r="J8" s="91"/>
      <c r="K8" s="91"/>
      <c r="L8" s="37"/>
      <c r="M8" s="37"/>
      <c r="N8" s="1"/>
    </row>
    <row r="9" spans="1:15" s="29" customFormat="1" ht="30" customHeight="1">
      <c r="A9" s="103" t="s">
        <v>48</v>
      </c>
      <c r="B9" s="104"/>
      <c r="C9" s="104"/>
      <c r="D9" s="104"/>
      <c r="E9" s="104"/>
      <c r="F9" s="105"/>
    </row>
    <row r="10" spans="1:15" ht="20.100000000000001" customHeight="1">
      <c r="A10" s="164" t="str">
        <f>Команды!A10</f>
        <v>№</v>
      </c>
      <c r="B10" s="164" t="str">
        <f>Команды!B10</f>
        <v xml:space="preserve">Ф.И.О. руководителя группы
(Организация) </v>
      </c>
      <c r="C10" s="164" t="str">
        <f>Команды!C10</f>
        <v>Регион маршрута</v>
      </c>
      <c r="D10" s="162" t="str">
        <f>Команды!D10</f>
        <v xml:space="preserve">КС </v>
      </c>
      <c r="E10" s="162"/>
      <c r="F10" s="162" t="str">
        <f>Команды!F10</f>
        <v>Сроки</v>
      </c>
      <c r="G10" s="165" t="s">
        <v>36</v>
      </c>
      <c r="H10" s="165"/>
      <c r="I10" s="165"/>
      <c r="J10" s="165"/>
      <c r="K10" s="165"/>
      <c r="L10" s="165"/>
      <c r="M10" s="165"/>
      <c r="N10" s="162" t="s">
        <v>58</v>
      </c>
      <c r="O10" s="165" t="s">
        <v>59</v>
      </c>
    </row>
    <row r="11" spans="1:15" s="38" customFormat="1" ht="20.100000000000001" customHeight="1">
      <c r="A11" s="164"/>
      <c r="B11" s="164"/>
      <c r="C11" s="164"/>
      <c r="D11" s="164" t="str">
        <f>Команды!D11</f>
        <v>заявлено</v>
      </c>
      <c r="E11" s="164" t="str">
        <f>Команды!E11</f>
        <v>пройдено</v>
      </c>
      <c r="F11" s="162"/>
      <c r="G11" s="162" t="s">
        <v>13</v>
      </c>
      <c r="H11" s="162" t="s">
        <v>10</v>
      </c>
      <c r="I11" s="165" t="s">
        <v>56</v>
      </c>
      <c r="J11" s="165"/>
      <c r="K11" s="165"/>
      <c r="L11" s="162" t="s">
        <v>11</v>
      </c>
      <c r="M11" s="162" t="s">
        <v>12</v>
      </c>
      <c r="N11" s="163"/>
      <c r="O11" s="165"/>
    </row>
    <row r="12" spans="1:15" s="38" customFormat="1" ht="9.9499999999999993" customHeight="1">
      <c r="A12" s="164"/>
      <c r="B12" s="164"/>
      <c r="C12" s="164"/>
      <c r="D12" s="164"/>
      <c r="E12" s="164"/>
      <c r="F12" s="162"/>
      <c r="G12" s="163"/>
      <c r="H12" s="163"/>
      <c r="I12" s="162" t="s">
        <v>53</v>
      </c>
      <c r="J12" s="162" t="s">
        <v>54</v>
      </c>
      <c r="K12" s="162" t="s">
        <v>55</v>
      </c>
      <c r="L12" s="163"/>
      <c r="M12" s="163"/>
      <c r="N12" s="163"/>
      <c r="O12" s="165"/>
    </row>
    <row r="13" spans="1:15" s="39" customFormat="1" ht="9.9499999999999993" customHeight="1">
      <c r="A13" s="164"/>
      <c r="B13" s="164"/>
      <c r="C13" s="164"/>
      <c r="D13" s="164"/>
      <c r="E13" s="164"/>
      <c r="F13" s="162"/>
      <c r="G13" s="163"/>
      <c r="H13" s="163"/>
      <c r="I13" s="162"/>
      <c r="J13" s="162"/>
      <c r="K13" s="162"/>
      <c r="L13" s="163"/>
      <c r="M13" s="163"/>
      <c r="N13" s="163"/>
      <c r="O13" s="165"/>
    </row>
    <row r="14" spans="1:15" ht="35.1" customHeight="1">
      <c r="A14" s="28">
        <f>Команды!A14</f>
        <v>1</v>
      </c>
      <c r="B14" s="8" t="str">
        <f>Команды!B14</f>
        <v>Архипов А.Ю.
(ТК МГТУ им. Н.Э. Баумана)</v>
      </c>
      <c r="C14" s="28" t="str">
        <f>Команды!C14</f>
        <v>Кавказ</v>
      </c>
      <c r="D14" s="7">
        <f>Команды!D14</f>
        <v>2</v>
      </c>
      <c r="E14" s="7"/>
      <c r="F14" s="7" t="str">
        <f>Команды!F14</f>
        <v>07.06.2022 -
15.06.2022</v>
      </c>
      <c r="G14" s="24">
        <v>11</v>
      </c>
      <c r="H14" s="24">
        <v>0</v>
      </c>
      <c r="I14" s="24">
        <v>1</v>
      </c>
      <c r="J14" s="24">
        <v>2</v>
      </c>
      <c r="K14" s="24">
        <v>1</v>
      </c>
      <c r="L14" s="24">
        <v>1</v>
      </c>
      <c r="M14" s="24">
        <v>2</v>
      </c>
      <c r="N14" s="46">
        <f>SUM(G14:M14)</f>
        <v>18</v>
      </c>
      <c r="O14" s="43"/>
    </row>
    <row r="15" spans="1:15" ht="35.1" customHeight="1">
      <c r="A15" s="28">
        <f>Команды!A15</f>
        <v>2</v>
      </c>
      <c r="B15" s="8" t="str">
        <f>Команды!B15</f>
        <v>Бояров Г.К.
(РОО МКВ)</v>
      </c>
      <c r="C15" s="28" t="str">
        <f>Команды!C15</f>
        <v>Краснодарский край</v>
      </c>
      <c r="D15" s="7">
        <f>Команды!D15</f>
        <v>2</v>
      </c>
      <c r="E15" s="7"/>
      <c r="F15" s="7" t="str">
        <f>Команды!F15</f>
        <v>05.06.2022 -
12.06.2022</v>
      </c>
      <c r="G15" s="24">
        <v>10</v>
      </c>
      <c r="H15" s="24">
        <v>0</v>
      </c>
      <c r="I15" s="24">
        <v>2</v>
      </c>
      <c r="J15" s="24">
        <v>1</v>
      </c>
      <c r="K15" s="24">
        <v>1</v>
      </c>
      <c r="L15" s="24">
        <v>0</v>
      </c>
      <c r="M15" s="24">
        <v>2</v>
      </c>
      <c r="N15" s="46">
        <f t="shared" ref="N15:N22" si="0">SUM(G15:M15)</f>
        <v>16</v>
      </c>
      <c r="O15" s="43"/>
    </row>
    <row r="16" spans="1:15" ht="35.1" customHeight="1">
      <c r="A16" s="28">
        <f>Команды!A16</f>
        <v>3</v>
      </c>
      <c r="B16" s="8" t="str">
        <f>Команды!B16</f>
        <v>Журавлёв А.В.
(РОО МКВ)</v>
      </c>
      <c r="C16" s="28" t="str">
        <f>Команды!C16</f>
        <v>Поволжье</v>
      </c>
      <c r="D16" s="7">
        <f>Команды!D16</f>
        <v>2</v>
      </c>
      <c r="E16" s="7"/>
      <c r="F16" s="7" t="str">
        <f>Команды!F16</f>
        <v>01.10.2022 -
09.10.2022</v>
      </c>
      <c r="G16" s="24">
        <v>11</v>
      </c>
      <c r="H16" s="24">
        <v>1</v>
      </c>
      <c r="I16" s="24">
        <v>3</v>
      </c>
      <c r="J16" s="24">
        <v>1</v>
      </c>
      <c r="K16" s="24">
        <v>1</v>
      </c>
      <c r="L16" s="24">
        <v>1</v>
      </c>
      <c r="M16" s="24">
        <v>2</v>
      </c>
      <c r="N16" s="46">
        <f t="shared" si="0"/>
        <v>20</v>
      </c>
      <c r="O16" s="43"/>
    </row>
    <row r="17" spans="1:15" s="39" customFormat="1" ht="35.1" customHeight="1">
      <c r="A17" s="28">
        <f>Команды!A17</f>
        <v>4</v>
      </c>
      <c r="B17" s="8" t="str">
        <f>Команды!B17</f>
        <v>Климова Г.Ю.
(РОО МКВ)</v>
      </c>
      <c r="C17" s="28" t="str">
        <f>Команды!C17</f>
        <v xml:space="preserve">Крым </v>
      </c>
      <c r="D17" s="7">
        <f>Команды!D17</f>
        <v>2</v>
      </c>
      <c r="E17" s="7"/>
      <c r="F17" s="7" t="str">
        <f>Команды!F17</f>
        <v>04.06.2022 -
11.06.2022</v>
      </c>
      <c r="G17" s="24">
        <v>9</v>
      </c>
      <c r="H17" s="24">
        <v>0</v>
      </c>
      <c r="I17" s="24">
        <v>2</v>
      </c>
      <c r="J17" s="24">
        <v>2</v>
      </c>
      <c r="K17" s="24">
        <v>1</v>
      </c>
      <c r="L17" s="24">
        <v>0.5</v>
      </c>
      <c r="M17" s="24">
        <v>2</v>
      </c>
      <c r="N17" s="46">
        <f t="shared" si="0"/>
        <v>16.5</v>
      </c>
      <c r="O17" s="44"/>
    </row>
    <row r="18" spans="1:15" s="39" customFormat="1" ht="35.1" customHeight="1">
      <c r="A18" s="28">
        <f>Команды!A18</f>
        <v>5</v>
      </c>
      <c r="B18" s="8" t="str">
        <f>Команды!B18</f>
        <v>Корнеев Д.А.
(РОО МКВ)</v>
      </c>
      <c r="C18" s="28" t="str">
        <f>Команды!C18</f>
        <v>Краснодарский край</v>
      </c>
      <c r="D18" s="7">
        <f>Команды!D18</f>
        <v>2</v>
      </c>
      <c r="E18" s="7"/>
      <c r="F18" s="7" t="str">
        <f>Команды!F18</f>
        <v>05.06.2022 -
12.06.2022</v>
      </c>
      <c r="G18" s="24">
        <v>14</v>
      </c>
      <c r="H18" s="24">
        <v>0.5</v>
      </c>
      <c r="I18" s="24">
        <v>3</v>
      </c>
      <c r="J18" s="24">
        <v>2</v>
      </c>
      <c r="K18" s="24">
        <v>2</v>
      </c>
      <c r="L18" s="24">
        <v>1</v>
      </c>
      <c r="M18" s="24">
        <v>2</v>
      </c>
      <c r="N18" s="46">
        <f t="shared" si="0"/>
        <v>24.5</v>
      </c>
      <c r="O18" s="44"/>
    </row>
    <row r="19" spans="1:15" s="39" customFormat="1" ht="35.1" customHeight="1">
      <c r="A19" s="28">
        <f>Команды!A19</f>
        <v>6</v>
      </c>
      <c r="B19" s="8" t="str">
        <f>Команды!B19</f>
        <v>Крюкова Т.А.
(РОО МКВ)</v>
      </c>
      <c r="C19" s="28" t="str">
        <f>Команды!C19</f>
        <v>Поволжье</v>
      </c>
      <c r="D19" s="7">
        <f>Команды!D19</f>
        <v>2</v>
      </c>
      <c r="E19" s="7"/>
      <c r="F19" s="7" t="str">
        <f>Команды!F19</f>
        <v>02.05.2022 -
09.05.2022</v>
      </c>
      <c r="G19" s="24">
        <v>14</v>
      </c>
      <c r="H19" s="24">
        <v>0</v>
      </c>
      <c r="I19" s="24">
        <v>2</v>
      </c>
      <c r="J19" s="24">
        <v>2</v>
      </c>
      <c r="K19" s="24">
        <v>2</v>
      </c>
      <c r="L19" s="24">
        <v>0.5</v>
      </c>
      <c r="M19" s="24">
        <v>2</v>
      </c>
      <c r="N19" s="46">
        <f t="shared" si="0"/>
        <v>22.5</v>
      </c>
      <c r="O19" s="44"/>
    </row>
    <row r="20" spans="1:15" s="39" customFormat="1" ht="35.1" customHeight="1">
      <c r="A20" s="28">
        <f>Команды!A20</f>
        <v>7</v>
      </c>
      <c r="B20" s="8" t="str">
        <f>Команды!B20</f>
        <v>Петров М.И.
(РОО МКВ)</v>
      </c>
      <c r="C20" s="28" t="str">
        <f>Команды!C20</f>
        <v>Краснодарский край</v>
      </c>
      <c r="D20" s="7">
        <f>Команды!D20</f>
        <v>2</v>
      </c>
      <c r="E20" s="7"/>
      <c r="F20" s="7" t="str">
        <f>Команды!F20</f>
        <v>05.06.2022 -
12.06.2022</v>
      </c>
      <c r="G20" s="24">
        <v>12</v>
      </c>
      <c r="H20" s="24">
        <v>0</v>
      </c>
      <c r="I20" s="24">
        <v>2</v>
      </c>
      <c r="J20" s="24">
        <v>1</v>
      </c>
      <c r="K20" s="24">
        <v>1</v>
      </c>
      <c r="L20" s="24">
        <v>1.5</v>
      </c>
      <c r="M20" s="24">
        <v>2</v>
      </c>
      <c r="N20" s="46">
        <f t="shared" si="0"/>
        <v>19.5</v>
      </c>
      <c r="O20" s="44"/>
    </row>
    <row r="21" spans="1:15" s="39" customFormat="1" ht="35.1" customHeight="1">
      <c r="A21" s="28">
        <f>Команды!A21</f>
        <v>8</v>
      </c>
      <c r="B21" s="8" t="str">
        <f>Команды!B21</f>
        <v>Самойлов Ю. Л.
(ТК МГТУ им. Н.Э. Баумана)</v>
      </c>
      <c r="C21" s="28" t="str">
        <f>Команды!C21</f>
        <v>Краснодарский край, Крым</v>
      </c>
      <c r="D21" s="7">
        <f>Команды!D21</f>
        <v>2</v>
      </c>
      <c r="E21" s="7"/>
      <c r="F21" s="7" t="str">
        <f>Команды!F21</f>
        <v>30.04.2022 -
09.05.2022</v>
      </c>
      <c r="G21" s="24">
        <v>14.5</v>
      </c>
      <c r="H21" s="24">
        <v>0</v>
      </c>
      <c r="I21" s="24">
        <v>3</v>
      </c>
      <c r="J21" s="24">
        <v>2</v>
      </c>
      <c r="K21" s="24">
        <v>2</v>
      </c>
      <c r="L21" s="24">
        <v>0</v>
      </c>
      <c r="M21" s="24">
        <v>3</v>
      </c>
      <c r="N21" s="46">
        <f t="shared" si="0"/>
        <v>24.5</v>
      </c>
      <c r="O21" s="44"/>
    </row>
    <row r="22" spans="1:15" ht="35.1" customHeight="1">
      <c r="A22" s="28">
        <f>Команды!A22</f>
        <v>9</v>
      </c>
      <c r="B22" s="8" t="str">
        <f>Команды!B22</f>
        <v>Степичева И.В.
(ТК МГТУ им. Н.Э. Баумана)</v>
      </c>
      <c r="C22" s="28" t="str">
        <f>Команды!C22</f>
        <v>Краснодарский край, Крым</v>
      </c>
      <c r="D22" s="7">
        <f>Команды!D22</f>
        <v>2</v>
      </c>
      <c r="E22" s="7"/>
      <c r="F22" s="7" t="str">
        <f>Команды!F22</f>
        <v>30.04.2022 -
08.05.2022</v>
      </c>
      <c r="G22" s="24">
        <v>14.5</v>
      </c>
      <c r="H22" s="24">
        <v>0</v>
      </c>
      <c r="I22" s="24">
        <v>3</v>
      </c>
      <c r="J22" s="24">
        <v>2</v>
      </c>
      <c r="K22" s="24">
        <v>2</v>
      </c>
      <c r="L22" s="24">
        <v>1</v>
      </c>
      <c r="M22" s="24">
        <v>3</v>
      </c>
      <c r="N22" s="46">
        <f t="shared" si="0"/>
        <v>25.5</v>
      </c>
      <c r="O22" s="43"/>
    </row>
    <row r="23" spans="1:15" ht="35.1" customHeight="1">
      <c r="A23" s="67">
        <f>Команды!A23</f>
        <v>10</v>
      </c>
      <c r="B23" s="68" t="str">
        <f>Команды!B23</f>
        <v>Устинов А.В.
(РОО ФСТ-ОТМ)</v>
      </c>
      <c r="C23" s="67" t="str">
        <f>Команды!C23</f>
        <v>Карелия</v>
      </c>
      <c r="D23" s="66">
        <f>Команды!D23</f>
        <v>2</v>
      </c>
      <c r="E23" s="66"/>
      <c r="F23" s="66" t="str">
        <f>Команды!F23</f>
        <v>08.07.2022 -
17.07.2022</v>
      </c>
      <c r="G23" s="24">
        <v>13</v>
      </c>
      <c r="H23" s="24">
        <v>0.5</v>
      </c>
      <c r="I23" s="24">
        <v>2</v>
      </c>
      <c r="J23" s="24">
        <v>2</v>
      </c>
      <c r="K23" s="24">
        <v>1</v>
      </c>
      <c r="L23" s="24">
        <v>1</v>
      </c>
      <c r="M23" s="24">
        <v>1</v>
      </c>
      <c r="N23" s="46">
        <f t="shared" ref="N23" si="1">SUM(G23:M23)</f>
        <v>20.5</v>
      </c>
      <c r="O23" s="43"/>
    </row>
    <row r="24" spans="1:15" ht="35.1" customHeight="1">
      <c r="A24" s="67">
        <f>Команды!A24</f>
        <v>11</v>
      </c>
      <c r="B24" s="68" t="str">
        <f>Команды!B24</f>
        <v>Хорунжева О.Е.
(ТК МГТУ им. Н.Э. Баумана)</v>
      </c>
      <c r="C24" s="67" t="str">
        <f>Команды!C24</f>
        <v>Поволжье</v>
      </c>
      <c r="D24" s="66">
        <f>Команды!D24</f>
        <v>2</v>
      </c>
      <c r="E24" s="66"/>
      <c r="F24" s="66" t="str">
        <f>Команды!F24</f>
        <v>01.05.2022 -
09.05.2022</v>
      </c>
      <c r="G24" s="24">
        <v>13</v>
      </c>
      <c r="H24" s="24">
        <v>0.5</v>
      </c>
      <c r="I24" s="24">
        <v>2</v>
      </c>
      <c r="J24" s="24">
        <v>2</v>
      </c>
      <c r="K24" s="24">
        <v>2</v>
      </c>
      <c r="L24" s="24">
        <v>0.5</v>
      </c>
      <c r="M24" s="24">
        <v>3</v>
      </c>
      <c r="N24" s="46">
        <f t="shared" ref="N24" si="2">SUM(G24:M24)</f>
        <v>23</v>
      </c>
      <c r="O24" s="43"/>
    </row>
    <row r="27" spans="1:15" s="2" customFormat="1" ht="17.100000000000001" customHeight="1">
      <c r="B27" s="3" t="s">
        <v>14</v>
      </c>
      <c r="D27" s="5"/>
      <c r="F27" s="5" t="str">
        <f>Судьи!C7</f>
        <v>Комаров Н.А. (Волгоградская обл., СС3К)</v>
      </c>
    </row>
  </sheetData>
  <mergeCells count="32">
    <mergeCell ref="C6:F6"/>
    <mergeCell ref="C7:F7"/>
    <mergeCell ref="A1:B4"/>
    <mergeCell ref="C1:F4"/>
    <mergeCell ref="A5:B5"/>
    <mergeCell ref="C5:F5"/>
    <mergeCell ref="A6:B6"/>
    <mergeCell ref="A7:B7"/>
    <mergeCell ref="G7:K7"/>
    <mergeCell ref="G8:K8"/>
    <mergeCell ref="L7:O7"/>
    <mergeCell ref="D10:E10"/>
    <mergeCell ref="C8:F8"/>
    <mergeCell ref="A9:F9"/>
    <mergeCell ref="A10:A13"/>
    <mergeCell ref="B10:B13"/>
    <mergeCell ref="C10:C13"/>
    <mergeCell ref="A8:B8"/>
    <mergeCell ref="H11:H13"/>
    <mergeCell ref="I11:K11"/>
    <mergeCell ref="L11:L13"/>
    <mergeCell ref="M11:M13"/>
    <mergeCell ref="J12:J13"/>
    <mergeCell ref="I12:I13"/>
    <mergeCell ref="D11:D13"/>
    <mergeCell ref="N10:N13"/>
    <mergeCell ref="O10:O13"/>
    <mergeCell ref="G11:G13"/>
    <mergeCell ref="E11:E13"/>
    <mergeCell ref="F10:F13"/>
    <mergeCell ref="G10:M10"/>
    <mergeCell ref="K12:K13"/>
  </mergeCells>
  <phoneticPr fontId="0" type="noConversion"/>
  <pageMargins left="0.75" right="0.75" top="1" bottom="1" header="0.5" footer="0.5"/>
  <pageSetup paperSize="9" scale="33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27"/>
  <sheetViews>
    <sheetView topLeftCell="A4" zoomScale="60" zoomScaleNormal="60" workbookViewId="0">
      <selection activeCell="D30" sqref="D30"/>
    </sheetView>
  </sheetViews>
  <sheetFormatPr defaultRowHeight="12.75"/>
  <cols>
    <col min="1" max="1" width="5.7109375" customWidth="1"/>
    <col min="2" max="2" width="50.7109375" customWidth="1"/>
    <col min="3" max="3" width="35.7109375" customWidth="1"/>
    <col min="4" max="5" width="12.7109375" customWidth="1"/>
    <col min="6" max="6" width="30.7109375" customWidth="1"/>
    <col min="7" max="13" width="8.7109375" customWidth="1"/>
    <col min="14" max="14" width="15.7109375" customWidth="1"/>
    <col min="15" max="15" width="35.7109375" style="1" customWidth="1"/>
    <col min="16" max="16384" width="9.140625" style="1"/>
  </cols>
  <sheetData>
    <row r="1" spans="1:15" s="29" customFormat="1" ht="20.100000000000001" customHeight="1">
      <c r="A1" s="74" t="s">
        <v>0</v>
      </c>
      <c r="B1" s="74"/>
      <c r="C1" s="107" t="str">
        <f>Команды!C1</f>
        <v>Департамент спорта города Москвы
Федерация спортивного туризма - объединение туристов Москвы</v>
      </c>
      <c r="D1" s="107"/>
      <c r="E1" s="94"/>
      <c r="F1" s="94"/>
      <c r="N1" s="30"/>
    </row>
    <row r="2" spans="1:15" s="29" customFormat="1" ht="20.100000000000001" customHeight="1">
      <c r="A2" s="74"/>
      <c r="B2" s="74"/>
      <c r="C2" s="94"/>
      <c r="D2" s="94"/>
      <c r="E2" s="94"/>
      <c r="F2" s="94"/>
      <c r="N2" s="30"/>
    </row>
    <row r="3" spans="1:15" s="29" customFormat="1" ht="20.100000000000001" customHeight="1">
      <c r="A3" s="74"/>
      <c r="B3" s="74"/>
      <c r="C3" s="94"/>
      <c r="D3" s="94"/>
      <c r="E3" s="94"/>
      <c r="F3" s="94"/>
      <c r="N3" s="30"/>
    </row>
    <row r="4" spans="1:15" s="29" customFormat="1" ht="20.100000000000001" customHeight="1">
      <c r="A4" s="74"/>
      <c r="B4" s="74"/>
      <c r="C4" s="94"/>
      <c r="D4" s="94"/>
      <c r="E4" s="94"/>
      <c r="F4" s="94"/>
      <c r="N4" s="30"/>
    </row>
    <row r="5" spans="1:15" s="29" customFormat="1" ht="20.100000000000001" customHeight="1">
      <c r="A5" s="77" t="str">
        <f>Команды!A5</f>
        <v>Статус соревнований</v>
      </c>
      <c r="B5" s="77"/>
      <c r="C5" s="77" t="str">
        <f>Команды!C5</f>
        <v>Кубок Москвы</v>
      </c>
      <c r="D5" s="77"/>
      <c r="E5" s="77"/>
      <c r="F5" s="77"/>
      <c r="N5" s="30"/>
    </row>
    <row r="6" spans="1:15" s="29" customFormat="1" ht="20.100000000000001" customHeight="1">
      <c r="A6" s="77" t="str">
        <f>Команды!A6</f>
        <v>Спортивная дисциплина</v>
      </c>
      <c r="B6" s="77"/>
      <c r="C6" s="96" t="str">
        <f>Команды!C6</f>
        <v>Маршрут - на средствах передвижения (1-6 категория), 0840061811Я</v>
      </c>
      <c r="D6" s="96"/>
      <c r="E6" s="96"/>
      <c r="F6" s="96"/>
      <c r="N6" s="30"/>
    </row>
    <row r="7" spans="1:15" s="29" customFormat="1" ht="20.100000000000001" customHeight="1">
      <c r="A7" s="77" t="str">
        <f>Команды!A7</f>
        <v>Вид программы</v>
      </c>
      <c r="B7" s="77"/>
      <c r="C7" s="126" t="str">
        <f>Команды!C7</f>
        <v>Спортивные  маршруты  2 к.с.; средство передвижение - велосипед; 
мужчины, женщины</v>
      </c>
      <c r="D7" s="127"/>
      <c r="E7" s="127"/>
      <c r="F7" s="128"/>
      <c r="G7" s="87" t="str">
        <f>Команды!G7</f>
        <v>20 февраля 2023</v>
      </c>
      <c r="H7" s="97"/>
      <c r="I7" s="97"/>
      <c r="J7" s="97"/>
      <c r="K7" s="97"/>
      <c r="L7" s="167" t="str">
        <f>Команды!L7</f>
        <v xml:space="preserve"> г. Москва</v>
      </c>
      <c r="M7" s="168"/>
      <c r="N7" s="168"/>
      <c r="O7" s="168"/>
    </row>
    <row r="8" spans="1:15" s="29" customFormat="1" ht="20.100000000000001" customHeight="1">
      <c r="A8" s="77" t="str">
        <f>Команды!A8</f>
        <v>ПОКАЗАТЕЛЬ</v>
      </c>
      <c r="B8" s="77"/>
      <c r="C8" s="77" t="str">
        <f>Команды!C8</f>
        <v>Сложность/Новизна/Безопасность/Напряженность/Полезность</v>
      </c>
      <c r="D8" s="77"/>
      <c r="E8" s="77"/>
      <c r="F8" s="77"/>
      <c r="G8" s="87" t="str">
        <f>Команды!G8</f>
        <v>№ СМ в ЕКП 53470</v>
      </c>
      <c r="H8" s="91"/>
      <c r="I8" s="91"/>
      <c r="J8" s="91"/>
      <c r="K8" s="91"/>
    </row>
    <row r="9" spans="1:15" s="29" customFormat="1" ht="30" customHeight="1">
      <c r="A9" s="103" t="s">
        <v>48</v>
      </c>
      <c r="B9" s="104"/>
      <c r="C9" s="104"/>
      <c r="D9" s="104"/>
      <c r="E9" s="104"/>
      <c r="F9" s="105"/>
    </row>
    <row r="10" spans="1:15" ht="20.100000000000001" customHeight="1">
      <c r="A10" s="164" t="str">
        <f>Команды!A10</f>
        <v>№</v>
      </c>
      <c r="B10" s="164" t="str">
        <f>Команды!B10</f>
        <v xml:space="preserve">Ф.И.О. руководителя группы
(Организация) </v>
      </c>
      <c r="C10" s="164" t="str">
        <f>Команды!C10</f>
        <v>Регион маршрута</v>
      </c>
      <c r="D10" s="162" t="str">
        <f>Команды!D10</f>
        <v xml:space="preserve">КС </v>
      </c>
      <c r="E10" s="162"/>
      <c r="F10" s="162" t="str">
        <f>Команды!F10</f>
        <v>Сроки</v>
      </c>
      <c r="G10" s="165" t="s">
        <v>36</v>
      </c>
      <c r="H10" s="165"/>
      <c r="I10" s="165"/>
      <c r="J10" s="165"/>
      <c r="K10" s="165"/>
      <c r="L10" s="165"/>
      <c r="M10" s="165"/>
      <c r="N10" s="162" t="s">
        <v>58</v>
      </c>
      <c r="O10" s="165" t="s">
        <v>59</v>
      </c>
    </row>
    <row r="11" spans="1:15" s="38" customFormat="1" ht="20.100000000000001" customHeight="1">
      <c r="A11" s="164"/>
      <c r="B11" s="164"/>
      <c r="C11" s="164"/>
      <c r="D11" s="164" t="str">
        <f>Команды!D11</f>
        <v>заявлено</v>
      </c>
      <c r="E11" s="164" t="str">
        <f>Команды!E11</f>
        <v>пройдено</v>
      </c>
      <c r="F11" s="162"/>
      <c r="G11" s="162" t="s">
        <v>13</v>
      </c>
      <c r="H11" s="162" t="s">
        <v>10</v>
      </c>
      <c r="I11" s="165" t="s">
        <v>56</v>
      </c>
      <c r="J11" s="165"/>
      <c r="K11" s="165"/>
      <c r="L11" s="162" t="s">
        <v>11</v>
      </c>
      <c r="M11" s="162" t="s">
        <v>12</v>
      </c>
      <c r="N11" s="163"/>
      <c r="O11" s="165"/>
    </row>
    <row r="12" spans="1:15" s="38" customFormat="1" ht="9.9499999999999993" customHeight="1">
      <c r="A12" s="164"/>
      <c r="B12" s="164"/>
      <c r="C12" s="164"/>
      <c r="D12" s="164"/>
      <c r="E12" s="164"/>
      <c r="F12" s="162"/>
      <c r="G12" s="163"/>
      <c r="H12" s="163"/>
      <c r="I12" s="169" t="s">
        <v>53</v>
      </c>
      <c r="J12" s="169" t="s">
        <v>54</v>
      </c>
      <c r="K12" s="169" t="s">
        <v>55</v>
      </c>
      <c r="L12" s="163"/>
      <c r="M12" s="163"/>
      <c r="N12" s="163"/>
      <c r="O12" s="165"/>
    </row>
    <row r="13" spans="1:15" s="39" customFormat="1" ht="9.9499999999999993" customHeight="1">
      <c r="A13" s="164"/>
      <c r="B13" s="164"/>
      <c r="C13" s="164"/>
      <c r="D13" s="164"/>
      <c r="E13" s="164"/>
      <c r="F13" s="162"/>
      <c r="G13" s="163"/>
      <c r="H13" s="163"/>
      <c r="I13" s="170"/>
      <c r="J13" s="170"/>
      <c r="K13" s="170"/>
      <c r="L13" s="163"/>
      <c r="M13" s="163"/>
      <c r="N13" s="163"/>
      <c r="O13" s="165"/>
    </row>
    <row r="14" spans="1:15" ht="35.1" customHeight="1">
      <c r="A14" s="28">
        <f>Команды!A14</f>
        <v>1</v>
      </c>
      <c r="B14" s="8" t="str">
        <f>Команды!B14</f>
        <v>Архипов А.Ю.
(ТК МГТУ им. Н.Э. Баумана)</v>
      </c>
      <c r="C14" s="28" t="str">
        <f>Команды!C14</f>
        <v>Кавказ</v>
      </c>
      <c r="D14" s="7">
        <f>Команды!D14</f>
        <v>2</v>
      </c>
      <c r="E14" s="69">
        <f>Команды!E14</f>
        <v>2</v>
      </c>
      <c r="F14" s="7" t="str">
        <f>Команды!F14</f>
        <v>07.06.2022 -
15.06.2022</v>
      </c>
      <c r="G14" s="23">
        <v>10</v>
      </c>
      <c r="H14" s="23">
        <v>1</v>
      </c>
      <c r="I14" s="23">
        <v>-0.5</v>
      </c>
      <c r="J14" s="23">
        <v>1.5</v>
      </c>
      <c r="K14" s="23">
        <v>1.5</v>
      </c>
      <c r="L14" s="23">
        <v>1</v>
      </c>
      <c r="M14" s="23">
        <v>2.5</v>
      </c>
      <c r="N14" s="46">
        <f t="shared" ref="N14:N19" si="0">SUM(G14:M14)</f>
        <v>17</v>
      </c>
      <c r="O14" s="43"/>
    </row>
    <row r="15" spans="1:15" ht="35.1" customHeight="1">
      <c r="A15" s="28">
        <f>Команды!A15</f>
        <v>2</v>
      </c>
      <c r="B15" s="8" t="str">
        <f>Команды!B15</f>
        <v>Бояров Г.К.
(РОО МКВ)</v>
      </c>
      <c r="C15" s="28" t="str">
        <f>Команды!C15</f>
        <v>Краснодарский край</v>
      </c>
      <c r="D15" s="7">
        <f>Команды!D15</f>
        <v>2</v>
      </c>
      <c r="E15" s="69">
        <f>Команды!E15</f>
        <v>2</v>
      </c>
      <c r="F15" s="7" t="str">
        <f>Команды!F15</f>
        <v>05.06.2022 -
12.06.2022</v>
      </c>
      <c r="G15" s="23">
        <v>8</v>
      </c>
      <c r="H15" s="23">
        <v>0.5</v>
      </c>
      <c r="I15" s="23">
        <v>1</v>
      </c>
      <c r="J15" s="23">
        <v>0.5</v>
      </c>
      <c r="K15" s="23">
        <v>1</v>
      </c>
      <c r="L15" s="23">
        <v>2.5</v>
      </c>
      <c r="M15" s="23">
        <v>2.5</v>
      </c>
      <c r="N15" s="46">
        <f t="shared" si="0"/>
        <v>16</v>
      </c>
      <c r="O15" s="43"/>
    </row>
    <row r="16" spans="1:15" ht="35.1" customHeight="1">
      <c r="A16" s="28">
        <f>Команды!A16</f>
        <v>3</v>
      </c>
      <c r="B16" s="8" t="str">
        <f>Команды!B16</f>
        <v>Журавлёв А.В.
(РОО МКВ)</v>
      </c>
      <c r="C16" s="28" t="str">
        <f>Команды!C16</f>
        <v>Поволжье</v>
      </c>
      <c r="D16" s="7">
        <f>Команды!D16</f>
        <v>2</v>
      </c>
      <c r="E16" s="69">
        <f>Команды!E16</f>
        <v>2</v>
      </c>
      <c r="F16" s="7" t="str">
        <f>Команды!F16</f>
        <v>01.10.2022 -
09.10.2022</v>
      </c>
      <c r="G16" s="23">
        <v>8</v>
      </c>
      <c r="H16" s="23">
        <v>2</v>
      </c>
      <c r="I16" s="23">
        <v>1</v>
      </c>
      <c r="J16" s="23">
        <v>1</v>
      </c>
      <c r="K16" s="23">
        <v>1.5</v>
      </c>
      <c r="L16" s="23">
        <v>2</v>
      </c>
      <c r="M16" s="23">
        <v>1</v>
      </c>
      <c r="N16" s="46">
        <f t="shared" si="0"/>
        <v>16.5</v>
      </c>
      <c r="O16" s="43"/>
    </row>
    <row r="17" spans="1:15" s="39" customFormat="1" ht="35.1" customHeight="1">
      <c r="A17" s="28">
        <f>Команды!A17</f>
        <v>4</v>
      </c>
      <c r="B17" s="8" t="str">
        <f>Команды!B17</f>
        <v>Климова Г.Ю.
(РОО МКВ)</v>
      </c>
      <c r="C17" s="28" t="str">
        <f>Команды!C17</f>
        <v xml:space="preserve">Крым </v>
      </c>
      <c r="D17" s="7">
        <f>Команды!D17</f>
        <v>2</v>
      </c>
      <c r="E17" s="69">
        <f>Команды!E17</f>
        <v>2</v>
      </c>
      <c r="F17" s="7" t="str">
        <f>Команды!F17</f>
        <v>04.06.2022 -
11.06.2022</v>
      </c>
      <c r="G17" s="23">
        <v>9</v>
      </c>
      <c r="H17" s="23">
        <v>0.5</v>
      </c>
      <c r="I17" s="23">
        <v>1</v>
      </c>
      <c r="J17" s="23">
        <v>1</v>
      </c>
      <c r="K17" s="23">
        <v>-0.5</v>
      </c>
      <c r="L17" s="23">
        <v>1</v>
      </c>
      <c r="M17" s="23">
        <v>1</v>
      </c>
      <c r="N17" s="46">
        <f t="shared" si="0"/>
        <v>13</v>
      </c>
      <c r="O17" s="44"/>
    </row>
    <row r="18" spans="1:15" s="39" customFormat="1" ht="35.1" customHeight="1">
      <c r="A18" s="28">
        <f>Команды!A18</f>
        <v>5</v>
      </c>
      <c r="B18" s="8" t="str">
        <f>Команды!B18</f>
        <v>Корнеев Д.А.
(РОО МКВ)</v>
      </c>
      <c r="C18" s="28" t="str">
        <f>Команды!C18</f>
        <v>Краснодарский край</v>
      </c>
      <c r="D18" s="7">
        <f>Команды!D18</f>
        <v>2</v>
      </c>
      <c r="E18" s="69">
        <f>Команды!E18</f>
        <v>2</v>
      </c>
      <c r="F18" s="7" t="str">
        <f>Команды!F18</f>
        <v>05.06.2022 -
12.06.2022</v>
      </c>
      <c r="G18" s="23">
        <v>14</v>
      </c>
      <c r="H18" s="23">
        <v>0.5</v>
      </c>
      <c r="I18" s="23">
        <v>-0.5</v>
      </c>
      <c r="J18" s="23">
        <v>1</v>
      </c>
      <c r="K18" s="23">
        <v>1.5</v>
      </c>
      <c r="L18" s="23">
        <v>2</v>
      </c>
      <c r="M18" s="23">
        <v>2</v>
      </c>
      <c r="N18" s="46">
        <f t="shared" si="0"/>
        <v>20.5</v>
      </c>
      <c r="O18" s="44"/>
    </row>
    <row r="19" spans="1:15" s="39" customFormat="1" ht="35.1" customHeight="1">
      <c r="A19" s="28">
        <f>Команды!A19</f>
        <v>6</v>
      </c>
      <c r="B19" s="8" t="str">
        <f>Команды!B19</f>
        <v>Крюкова Т.А.
(РОО МКВ)</v>
      </c>
      <c r="C19" s="28" t="str">
        <f>Команды!C19</f>
        <v>Поволжье</v>
      </c>
      <c r="D19" s="7">
        <f>Команды!D19</f>
        <v>2</v>
      </c>
      <c r="E19" s="69">
        <f>Команды!E19</f>
        <v>2</v>
      </c>
      <c r="F19" s="7" t="str">
        <f>Команды!F19</f>
        <v>02.05.2022 -
09.05.2022</v>
      </c>
      <c r="G19" s="23">
        <v>12</v>
      </c>
      <c r="H19" s="23">
        <v>0.5</v>
      </c>
      <c r="I19" s="23">
        <v>1</v>
      </c>
      <c r="J19" s="23">
        <v>0</v>
      </c>
      <c r="K19" s="23">
        <v>1</v>
      </c>
      <c r="L19" s="23">
        <v>1.5</v>
      </c>
      <c r="M19" s="23">
        <v>2</v>
      </c>
      <c r="N19" s="46">
        <f t="shared" si="0"/>
        <v>18</v>
      </c>
      <c r="O19" s="44"/>
    </row>
    <row r="20" spans="1:15" s="39" customFormat="1" ht="35.1" customHeight="1">
      <c r="A20" s="28">
        <f>Команды!A20</f>
        <v>7</v>
      </c>
      <c r="B20" s="8" t="str">
        <f>Команды!B20</f>
        <v>Петров М.И.
(РОО МКВ)</v>
      </c>
      <c r="C20" s="28" t="str">
        <f>Команды!C20</f>
        <v>Краснодарский край</v>
      </c>
      <c r="D20" s="7">
        <f>Команды!D20</f>
        <v>2</v>
      </c>
      <c r="E20" s="69">
        <f>Команды!E20</f>
        <v>2</v>
      </c>
      <c r="F20" s="7" t="str">
        <f>Команды!F20</f>
        <v>05.06.2022 -
12.06.2022</v>
      </c>
      <c r="G20" s="23">
        <v>11</v>
      </c>
      <c r="H20" s="23">
        <v>0.5</v>
      </c>
      <c r="I20" s="23">
        <v>1</v>
      </c>
      <c r="J20" s="23">
        <v>0.5</v>
      </c>
      <c r="K20" s="23">
        <v>1</v>
      </c>
      <c r="L20" s="23">
        <v>2.5</v>
      </c>
      <c r="M20" s="23">
        <v>2</v>
      </c>
      <c r="N20" s="46">
        <f>SUM(G20:M20)</f>
        <v>18.5</v>
      </c>
      <c r="O20" s="44"/>
    </row>
    <row r="21" spans="1:15" s="39" customFormat="1" ht="35.1" customHeight="1">
      <c r="A21" s="28">
        <f>Команды!A21</f>
        <v>8</v>
      </c>
      <c r="B21" s="8" t="str">
        <f>Команды!B21</f>
        <v>Самойлов Ю. Л.
(ТК МГТУ им. Н.Э. Баумана)</v>
      </c>
      <c r="C21" s="28" t="str">
        <f>Команды!C21</f>
        <v>Краснодарский край, Крым</v>
      </c>
      <c r="D21" s="7">
        <f>Команды!D21</f>
        <v>2</v>
      </c>
      <c r="E21" s="69">
        <f>Команды!E21</f>
        <v>2</v>
      </c>
      <c r="F21" s="7" t="str">
        <f>Команды!F21</f>
        <v>30.04.2022 -
09.05.2022</v>
      </c>
      <c r="G21" s="23">
        <v>16</v>
      </c>
      <c r="H21" s="23">
        <v>0</v>
      </c>
      <c r="I21" s="23">
        <v>-3</v>
      </c>
      <c r="J21" s="23">
        <v>-1.5</v>
      </c>
      <c r="K21" s="23">
        <v>-1</v>
      </c>
      <c r="L21" s="23">
        <v>0.5</v>
      </c>
      <c r="M21" s="23">
        <v>3.5</v>
      </c>
      <c r="N21" s="46">
        <f>SUM(G21:M21)</f>
        <v>14.5</v>
      </c>
      <c r="O21" s="44"/>
    </row>
    <row r="22" spans="1:15" ht="35.1" customHeight="1">
      <c r="A22" s="28">
        <f>Команды!A22</f>
        <v>9</v>
      </c>
      <c r="B22" s="8" t="str">
        <f>Команды!B22</f>
        <v>Степичева И.В.
(ТК МГТУ им. Н.Э. Баумана)</v>
      </c>
      <c r="C22" s="28" t="str">
        <f>Команды!C22</f>
        <v>Краснодарский край, Крым</v>
      </c>
      <c r="D22" s="7">
        <f>Команды!D22</f>
        <v>2</v>
      </c>
      <c r="E22" s="69">
        <f>Команды!E22</f>
        <v>2</v>
      </c>
      <c r="F22" s="7" t="str">
        <f>Команды!F22</f>
        <v>30.04.2022 -
08.05.2022</v>
      </c>
      <c r="G22" s="23">
        <v>11</v>
      </c>
      <c r="H22" s="23">
        <v>0</v>
      </c>
      <c r="I22" s="23">
        <v>-1</v>
      </c>
      <c r="J22" s="23">
        <v>0.5</v>
      </c>
      <c r="K22" s="23">
        <v>1</v>
      </c>
      <c r="L22" s="23">
        <v>1.5</v>
      </c>
      <c r="M22" s="23">
        <v>1</v>
      </c>
      <c r="N22" s="46">
        <f>SUM(G22:M22)</f>
        <v>14</v>
      </c>
      <c r="O22" s="43"/>
    </row>
    <row r="23" spans="1:15" ht="35.1" customHeight="1">
      <c r="A23" s="67">
        <f>Команды!A23</f>
        <v>10</v>
      </c>
      <c r="B23" s="68" t="str">
        <f>Команды!B23</f>
        <v>Устинов А.В.
(РОО ФСТ-ОТМ)</v>
      </c>
      <c r="C23" s="67" t="str">
        <f>Команды!C23</f>
        <v>Карелия</v>
      </c>
      <c r="D23" s="66">
        <f>Команды!D23</f>
        <v>2</v>
      </c>
      <c r="E23" s="69">
        <f>Команды!E23</f>
        <v>2</v>
      </c>
      <c r="F23" s="66" t="str">
        <f>Команды!F23</f>
        <v>08.07.2022 -
17.07.2022</v>
      </c>
      <c r="G23" s="23">
        <v>12</v>
      </c>
      <c r="H23" s="23">
        <v>0.5</v>
      </c>
      <c r="I23" s="23">
        <v>1</v>
      </c>
      <c r="J23" s="23">
        <v>1</v>
      </c>
      <c r="K23" s="23">
        <v>1</v>
      </c>
      <c r="L23" s="23">
        <v>3.5</v>
      </c>
      <c r="M23" s="23">
        <v>2</v>
      </c>
      <c r="N23" s="46">
        <f>SUM(G23:M23)</f>
        <v>21</v>
      </c>
      <c r="O23" s="43"/>
    </row>
    <row r="24" spans="1:15" ht="35.1" customHeight="1">
      <c r="A24" s="67">
        <f>Команды!A24</f>
        <v>11</v>
      </c>
      <c r="B24" s="68" t="str">
        <f>Команды!B24</f>
        <v>Хорунжева О.Е.
(ТК МГТУ им. Н.Э. Баумана)</v>
      </c>
      <c r="C24" s="67" t="str">
        <f>Команды!C24</f>
        <v>Поволжье</v>
      </c>
      <c r="D24" s="66">
        <f>Команды!D24</f>
        <v>2</v>
      </c>
      <c r="E24" s="69">
        <f>Команды!E24</f>
        <v>2</v>
      </c>
      <c r="F24" s="66" t="str">
        <f>Команды!F24</f>
        <v>01.05.2022 -
09.05.2022</v>
      </c>
      <c r="G24" s="23">
        <v>13</v>
      </c>
      <c r="H24" s="23">
        <v>0</v>
      </c>
      <c r="I24" s="23">
        <v>1</v>
      </c>
      <c r="J24" s="23">
        <v>1</v>
      </c>
      <c r="K24" s="23">
        <v>1.5</v>
      </c>
      <c r="L24" s="23">
        <v>4</v>
      </c>
      <c r="M24" s="23">
        <v>3</v>
      </c>
      <c r="N24" s="46">
        <f>SUM(G24:M24)</f>
        <v>23.5</v>
      </c>
      <c r="O24" s="43"/>
    </row>
    <row r="27" spans="1:15" s="2" customFormat="1" ht="17.100000000000001" customHeight="1">
      <c r="B27" s="3" t="s">
        <v>14</v>
      </c>
      <c r="D27" s="5"/>
      <c r="F27" s="5" t="str">
        <f>Судьи!C8</f>
        <v>Потапенко А.М. (г. Москва, СС2К)</v>
      </c>
    </row>
  </sheetData>
  <mergeCells count="32">
    <mergeCell ref="B10:B13"/>
    <mergeCell ref="C10:C13"/>
    <mergeCell ref="A8:B8"/>
    <mergeCell ref="H11:H13"/>
    <mergeCell ref="I11:K11"/>
    <mergeCell ref="G10:M10"/>
    <mergeCell ref="D10:E10"/>
    <mergeCell ref="A9:F9"/>
    <mergeCell ref="A10:A13"/>
    <mergeCell ref="L11:L13"/>
    <mergeCell ref="M11:M13"/>
    <mergeCell ref="K12:K13"/>
    <mergeCell ref="J12:J13"/>
    <mergeCell ref="I12:I13"/>
    <mergeCell ref="G7:K7"/>
    <mergeCell ref="G8:K8"/>
    <mergeCell ref="L7:O7"/>
    <mergeCell ref="C6:F6"/>
    <mergeCell ref="C7:F7"/>
    <mergeCell ref="C8:F8"/>
    <mergeCell ref="N10:N13"/>
    <mergeCell ref="O10:O13"/>
    <mergeCell ref="G11:G13"/>
    <mergeCell ref="D11:D13"/>
    <mergeCell ref="E11:E13"/>
    <mergeCell ref="F10:F13"/>
    <mergeCell ref="A7:B7"/>
    <mergeCell ref="A1:B4"/>
    <mergeCell ref="C1:F4"/>
    <mergeCell ref="A5:B5"/>
    <mergeCell ref="C5:F5"/>
    <mergeCell ref="A6:B6"/>
  </mergeCells>
  <phoneticPr fontId="0" type="noConversion"/>
  <pageMargins left="0.75" right="0.75" top="1" bottom="1" header="0.5" footer="0.5"/>
  <pageSetup paperSize="9" scale="33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18</vt:i4>
      </vt:variant>
      <vt:variant>
        <vt:lpstr>Именованные диапазоны</vt:lpstr>
      </vt:variant>
      <vt:variant>
        <vt:i4>13</vt:i4>
      </vt:variant>
    </vt:vector>
  </HeadingPairs>
  <TitlesOfParts>
    <vt:vector size="31" baseType="lpstr">
      <vt:lpstr>Судьи</vt:lpstr>
      <vt:lpstr>Команды</vt:lpstr>
      <vt:lpstr>f7</vt:lpstr>
      <vt:lpstr>f6</vt:lpstr>
      <vt:lpstr>свБ</vt:lpstr>
      <vt:lpstr>С-1</vt:lpstr>
      <vt:lpstr>С-2</vt:lpstr>
      <vt:lpstr>С-3</vt:lpstr>
      <vt:lpstr>С-4</vt:lpstr>
      <vt:lpstr>С-5</vt:lpstr>
      <vt:lpstr>С-6</vt:lpstr>
      <vt:lpstr>С</vt:lpstr>
      <vt:lpstr>Нв</vt:lpstr>
      <vt:lpstr>СТ</vt:lpstr>
      <vt:lpstr>Тк</vt:lpstr>
      <vt:lpstr>Т</vt:lpstr>
      <vt:lpstr>Н</vt:lpstr>
      <vt:lpstr>П</vt:lpstr>
      <vt:lpstr>'f7'!Print_Area</vt:lpstr>
      <vt:lpstr>Команды!Print_Area</vt:lpstr>
      <vt:lpstr>Н!Print_Area</vt:lpstr>
      <vt:lpstr>Нв!Print_Area</vt:lpstr>
      <vt:lpstr>П!Print_Area</vt:lpstr>
      <vt:lpstr>С!Print_Area</vt:lpstr>
      <vt:lpstr>'С-1'!Print_Area</vt:lpstr>
      <vt:lpstr>'С-2'!Print_Area</vt:lpstr>
      <vt:lpstr>'С-3'!Print_Area</vt:lpstr>
      <vt:lpstr>'С-4'!Print_Area</vt:lpstr>
      <vt:lpstr>'С-5'!Print_Area</vt:lpstr>
      <vt:lpstr>'С-6'!Print_Area</vt:lpstr>
      <vt:lpstr>свБ!Print_Area</vt:lpstr>
    </vt:vector>
  </TitlesOfParts>
  <Company>Kostin&amp;Ko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Рамиль Деянов(г.Москва)</dc:creator>
  <cp:lastModifiedBy>Администратор</cp:lastModifiedBy>
  <cp:lastPrinted>2023-02-16T09:07:52Z</cp:lastPrinted>
  <dcterms:created xsi:type="dcterms:W3CDTF">2003-04-07T10:52:52Z</dcterms:created>
  <dcterms:modified xsi:type="dcterms:W3CDTF">2023-02-16T09:08:17Z</dcterms:modified>
</cp:coreProperties>
</file>