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485" activeTab="1"/>
  </bookViews>
  <sheets>
    <sheet name="Итоговый" sheetId="11" r:id="rId1"/>
    <sheet name="Итоговый судейский" sheetId="7" r:id="rId2"/>
    <sheet name="Сводный" sheetId="6" r:id="rId3"/>
    <sheet name="Судья1" sheetId="1" r:id="rId4"/>
    <sheet name="Судья2" sheetId="2" r:id="rId5"/>
    <sheet name="Судья3" sheetId="3" r:id="rId6"/>
    <sheet name="Судья4" sheetId="4" r:id="rId7"/>
    <sheet name="Судья5" sheetId="8" r:id="rId8"/>
    <sheet name="Судья6" sheetId="9" r:id="rId9"/>
    <sheet name="Судья7" sheetId="10" r:id="rId10"/>
  </sheets>
  <calcPr calcId="125725" refMode="R1C1"/>
</workbook>
</file>

<file path=xl/calcChain.xml><?xml version="1.0" encoding="utf-8"?>
<calcChain xmlns="http://schemas.openxmlformats.org/spreadsheetml/2006/main">
  <c r="I22" i="11"/>
  <c r="I23"/>
  <c r="I19"/>
  <c r="I18"/>
  <c r="I17"/>
  <c r="I16"/>
  <c r="I15"/>
  <c r="I14"/>
  <c r="N21" i="10"/>
  <c r="G14" i="6"/>
  <c r="L14"/>
  <c r="Q14"/>
  <c r="V14"/>
  <c r="AA14"/>
  <c r="AF14"/>
  <c r="AK14"/>
  <c r="H14"/>
  <c r="M14"/>
  <c r="R14"/>
  <c r="AL14"/>
  <c r="AB14"/>
  <c r="W14"/>
  <c r="AG14"/>
  <c r="AV14" s="1"/>
  <c r="I14"/>
  <c r="N14"/>
  <c r="S14"/>
  <c r="X14"/>
  <c r="AC14"/>
  <c r="AH14"/>
  <c r="AM14"/>
  <c r="J14"/>
  <c r="O14"/>
  <c r="T14"/>
  <c r="Y14"/>
  <c r="AD14"/>
  <c r="AI14"/>
  <c r="AN14"/>
  <c r="K14"/>
  <c r="P14"/>
  <c r="U14"/>
  <c r="Z14"/>
  <c r="AE14"/>
  <c r="AJ14"/>
  <c r="AO14"/>
  <c r="G15"/>
  <c r="L15"/>
  <c r="Q15"/>
  <c r="V15"/>
  <c r="AA15"/>
  <c r="AF15"/>
  <c r="AK15"/>
  <c r="H15"/>
  <c r="M15"/>
  <c r="R15"/>
  <c r="W15"/>
  <c r="AB15"/>
  <c r="AG15"/>
  <c r="AL15"/>
  <c r="I15"/>
  <c r="N15"/>
  <c r="S15"/>
  <c r="X15"/>
  <c r="AC15"/>
  <c r="AH15"/>
  <c r="AM15"/>
  <c r="J15"/>
  <c r="O15"/>
  <c r="T15"/>
  <c r="Y15"/>
  <c r="AD15"/>
  <c r="AI15"/>
  <c r="AN15"/>
  <c r="K15"/>
  <c r="P15"/>
  <c r="U15"/>
  <c r="Z15"/>
  <c r="AE15"/>
  <c r="AJ15"/>
  <c r="AO15"/>
  <c r="G16"/>
  <c r="L16"/>
  <c r="Q16"/>
  <c r="V16"/>
  <c r="AA16"/>
  <c r="AF16"/>
  <c r="AK16"/>
  <c r="H16"/>
  <c r="M16"/>
  <c r="R16"/>
  <c r="W16"/>
  <c r="AB16"/>
  <c r="AG16"/>
  <c r="AL16"/>
  <c r="I16"/>
  <c r="N16"/>
  <c r="S16"/>
  <c r="X16"/>
  <c r="AC16"/>
  <c r="AH16"/>
  <c r="AM16"/>
  <c r="J16"/>
  <c r="O16"/>
  <c r="T16"/>
  <c r="Y16"/>
  <c r="AD16"/>
  <c r="AI16"/>
  <c r="AN16"/>
  <c r="K16"/>
  <c r="P16"/>
  <c r="U16"/>
  <c r="Z16"/>
  <c r="AE16"/>
  <c r="AJ16"/>
  <c r="AO16"/>
  <c r="G17"/>
  <c r="L17"/>
  <c r="Q17"/>
  <c r="V17"/>
  <c r="AA17"/>
  <c r="AF17"/>
  <c r="AK17"/>
  <c r="H17"/>
  <c r="M17"/>
  <c r="R17"/>
  <c r="W17"/>
  <c r="AB17"/>
  <c r="AG17"/>
  <c r="AL17"/>
  <c r="I17"/>
  <c r="N17"/>
  <c r="S17"/>
  <c r="X17"/>
  <c r="AC17"/>
  <c r="AH17"/>
  <c r="AM17"/>
  <c r="J17"/>
  <c r="O17"/>
  <c r="T17"/>
  <c r="Y17"/>
  <c r="AD17"/>
  <c r="AI17"/>
  <c r="AN17"/>
  <c r="K17"/>
  <c r="P17"/>
  <c r="U17"/>
  <c r="Z17"/>
  <c r="AE17"/>
  <c r="AJ17"/>
  <c r="AO17"/>
  <c r="G18"/>
  <c r="L18"/>
  <c r="Q18"/>
  <c r="V18"/>
  <c r="AA18"/>
  <c r="AF18"/>
  <c r="AK18"/>
  <c r="H18"/>
  <c r="M18"/>
  <c r="R18"/>
  <c r="W18"/>
  <c r="AB18"/>
  <c r="AG18"/>
  <c r="AL18"/>
  <c r="I18"/>
  <c r="N18"/>
  <c r="S18"/>
  <c r="X18"/>
  <c r="AC18"/>
  <c r="AH18"/>
  <c r="AM18"/>
  <c r="J18"/>
  <c r="O18"/>
  <c r="T18"/>
  <c r="Y18"/>
  <c r="AD18"/>
  <c r="AI18"/>
  <c r="AN18"/>
  <c r="K18"/>
  <c r="P18"/>
  <c r="U18"/>
  <c r="Z18"/>
  <c r="AE18"/>
  <c r="AJ18"/>
  <c r="AO18"/>
  <c r="G19"/>
  <c r="L19"/>
  <c r="Q19"/>
  <c r="V19"/>
  <c r="AA19"/>
  <c r="AF19"/>
  <c r="AK19"/>
  <c r="H19"/>
  <c r="M19"/>
  <c r="R19"/>
  <c r="W19"/>
  <c r="AB19"/>
  <c r="AG19"/>
  <c r="AL19"/>
  <c r="I19"/>
  <c r="N19"/>
  <c r="S19"/>
  <c r="X19"/>
  <c r="AC19"/>
  <c r="AH19"/>
  <c r="AM19"/>
  <c r="J19"/>
  <c r="O19"/>
  <c r="T19"/>
  <c r="Y19"/>
  <c r="AD19"/>
  <c r="AI19"/>
  <c r="AN19"/>
  <c r="K19"/>
  <c r="P19"/>
  <c r="U19"/>
  <c r="Z19"/>
  <c r="AE19"/>
  <c r="AJ19"/>
  <c r="AO19"/>
  <c r="G20"/>
  <c r="L20"/>
  <c r="Q20"/>
  <c r="V20"/>
  <c r="AA20"/>
  <c r="AF20"/>
  <c r="AK20"/>
  <c r="H20"/>
  <c r="M20"/>
  <c r="R20"/>
  <c r="W20"/>
  <c r="AB20"/>
  <c r="AG20"/>
  <c r="AL20"/>
  <c r="I20"/>
  <c r="N20"/>
  <c r="S20"/>
  <c r="X20"/>
  <c r="AC20"/>
  <c r="AH20"/>
  <c r="AM20"/>
  <c r="J20"/>
  <c r="O20"/>
  <c r="T20"/>
  <c r="Y20"/>
  <c r="AD20"/>
  <c r="AI20"/>
  <c r="AN20"/>
  <c r="K20"/>
  <c r="P20"/>
  <c r="U20"/>
  <c r="Z20"/>
  <c r="AE20"/>
  <c r="AJ20"/>
  <c r="AO20"/>
  <c r="G21"/>
  <c r="L21"/>
  <c r="Q21"/>
  <c r="V21"/>
  <c r="AA21"/>
  <c r="AF21"/>
  <c r="AK21"/>
  <c r="H21"/>
  <c r="M21"/>
  <c r="R21"/>
  <c r="W21"/>
  <c r="AB21"/>
  <c r="AG21"/>
  <c r="AL21"/>
  <c r="I21"/>
  <c r="N21"/>
  <c r="S21"/>
  <c r="X21"/>
  <c r="AC21"/>
  <c r="AH21"/>
  <c r="AM21"/>
  <c r="J21"/>
  <c r="O21"/>
  <c r="T21"/>
  <c r="Y21"/>
  <c r="AD21"/>
  <c r="AI21"/>
  <c r="AN21"/>
  <c r="K21"/>
  <c r="P21"/>
  <c r="U21"/>
  <c r="Z21"/>
  <c r="AE21"/>
  <c r="AJ21"/>
  <c r="AO21"/>
  <c r="G22"/>
  <c r="L22"/>
  <c r="Q22"/>
  <c r="V22"/>
  <c r="AA22"/>
  <c r="AF22"/>
  <c r="AK22"/>
  <c r="H22"/>
  <c r="M22"/>
  <c r="R22"/>
  <c r="W22"/>
  <c r="AB22"/>
  <c r="AG22"/>
  <c r="AL22"/>
  <c r="I22"/>
  <c r="N22"/>
  <c r="S22"/>
  <c r="X22"/>
  <c r="AC22"/>
  <c r="AH22"/>
  <c r="AM22"/>
  <c r="J22"/>
  <c r="O22"/>
  <c r="T22"/>
  <c r="Y22"/>
  <c r="AD22"/>
  <c r="AI22"/>
  <c r="AN22"/>
  <c r="K22"/>
  <c r="P22"/>
  <c r="U22"/>
  <c r="Z22"/>
  <c r="AE22"/>
  <c r="AJ22"/>
  <c r="AO22"/>
  <c r="G23"/>
  <c r="L23"/>
  <c r="Q23"/>
  <c r="V23"/>
  <c r="AA23"/>
  <c r="AF23"/>
  <c r="AK23"/>
  <c r="H23"/>
  <c r="M23"/>
  <c r="R23"/>
  <c r="W23"/>
  <c r="AB23"/>
  <c r="AG23"/>
  <c r="AL23"/>
  <c r="I23"/>
  <c r="N23"/>
  <c r="S23"/>
  <c r="X23"/>
  <c r="AC23"/>
  <c r="AH23"/>
  <c r="AM23"/>
  <c r="J23"/>
  <c r="O23"/>
  <c r="T23"/>
  <c r="Y23"/>
  <c r="AD23"/>
  <c r="AI23"/>
  <c r="AN23"/>
  <c r="K23"/>
  <c r="P23"/>
  <c r="U23"/>
  <c r="Z23"/>
  <c r="AE23"/>
  <c r="AJ23"/>
  <c r="AO23"/>
  <c r="G24"/>
  <c r="L24"/>
  <c r="Q24"/>
  <c r="V24"/>
  <c r="AA24"/>
  <c r="AF24"/>
  <c r="AK24"/>
  <c r="H24"/>
  <c r="M24"/>
  <c r="R24"/>
  <c r="W24"/>
  <c r="AB24"/>
  <c r="AG24"/>
  <c r="AL24"/>
  <c r="I24"/>
  <c r="N24"/>
  <c r="S24"/>
  <c r="X24"/>
  <c r="AC24"/>
  <c r="AH24"/>
  <c r="AM24"/>
  <c r="J24"/>
  <c r="O24"/>
  <c r="T24"/>
  <c r="Y24"/>
  <c r="AD24"/>
  <c r="AI24"/>
  <c r="AN24"/>
  <c r="K24"/>
  <c r="P24"/>
  <c r="U24"/>
  <c r="Z24"/>
  <c r="AE24"/>
  <c r="AJ24"/>
  <c r="AO24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1" i="2"/>
  <c r="C21"/>
  <c r="D21"/>
  <c r="F21"/>
  <c r="N21"/>
  <c r="B22"/>
  <c r="C22"/>
  <c r="D22"/>
  <c r="F22"/>
  <c r="N22"/>
  <c r="B23"/>
  <c r="C23"/>
  <c r="D23"/>
  <c r="F23"/>
  <c r="N23"/>
  <c r="B24"/>
  <c r="C24"/>
  <c r="D24"/>
  <c r="F24"/>
  <c r="N24"/>
  <c r="B22" i="10"/>
  <c r="C22"/>
  <c r="D22"/>
  <c r="F22"/>
  <c r="N22"/>
  <c r="B23"/>
  <c r="C23"/>
  <c r="D23"/>
  <c r="F23"/>
  <c r="N23"/>
  <c r="B24"/>
  <c r="C24"/>
  <c r="D24"/>
  <c r="F24"/>
  <c r="N24"/>
  <c r="B22" i="9"/>
  <c r="C22"/>
  <c r="D22"/>
  <c r="F22"/>
  <c r="N22"/>
  <c r="B23"/>
  <c r="C23"/>
  <c r="D23"/>
  <c r="F23"/>
  <c r="N23"/>
  <c r="B24"/>
  <c r="C24"/>
  <c r="D24"/>
  <c r="F24"/>
  <c r="N24"/>
  <c r="B22" i="8"/>
  <c r="C22"/>
  <c r="D22"/>
  <c r="F22"/>
  <c r="N22"/>
  <c r="B23"/>
  <c r="C23"/>
  <c r="D23"/>
  <c r="F23"/>
  <c r="N23"/>
  <c r="B24"/>
  <c r="C24"/>
  <c r="D24"/>
  <c r="F24"/>
  <c r="N24"/>
  <c r="B22" i="4"/>
  <c r="C22"/>
  <c r="D22"/>
  <c r="F22"/>
  <c r="N22"/>
  <c r="B23"/>
  <c r="C23"/>
  <c r="D23"/>
  <c r="F23"/>
  <c r="N23"/>
  <c r="B24"/>
  <c r="C24"/>
  <c r="D24"/>
  <c r="F24"/>
  <c r="N24"/>
  <c r="B22" i="3"/>
  <c r="C22"/>
  <c r="D22"/>
  <c r="F22"/>
  <c r="N22"/>
  <c r="B23"/>
  <c r="C23"/>
  <c r="D23"/>
  <c r="F23"/>
  <c r="N23"/>
  <c r="B24"/>
  <c r="C24"/>
  <c r="D24"/>
  <c r="F24"/>
  <c r="N24"/>
  <c r="C22" i="1"/>
  <c r="D22"/>
  <c r="F22"/>
  <c r="N22"/>
  <c r="C23"/>
  <c r="D23"/>
  <c r="F23"/>
  <c r="N23"/>
  <c r="G13" i="6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C5" i="10"/>
  <c r="C6"/>
  <c r="C7"/>
  <c r="B13"/>
  <c r="C13"/>
  <c r="D13"/>
  <c r="F13"/>
  <c r="N13"/>
  <c r="A14"/>
  <c r="B14"/>
  <c r="C14"/>
  <c r="D14"/>
  <c r="F14"/>
  <c r="N14"/>
  <c r="A15"/>
  <c r="A16" s="1"/>
  <c r="A17" s="1"/>
  <c r="A18" s="1"/>
  <c r="A19" s="1"/>
  <c r="A20" s="1"/>
  <c r="B15"/>
  <c r="C15"/>
  <c r="D15"/>
  <c r="F15"/>
  <c r="N15"/>
  <c r="B16"/>
  <c r="C16"/>
  <c r="D16"/>
  <c r="F16"/>
  <c r="N16"/>
  <c r="B17"/>
  <c r="C17"/>
  <c r="D17"/>
  <c r="F17"/>
  <c r="N17"/>
  <c r="B18"/>
  <c r="C18"/>
  <c r="D18"/>
  <c r="F18"/>
  <c r="N18"/>
  <c r="B19"/>
  <c r="C19"/>
  <c r="D19"/>
  <c r="F19"/>
  <c r="N19"/>
  <c r="B20"/>
  <c r="C20"/>
  <c r="D20"/>
  <c r="F20"/>
  <c r="N20"/>
  <c r="B21"/>
  <c r="C21"/>
  <c r="D21"/>
  <c r="F21"/>
  <c r="C5" i="9"/>
  <c r="C6"/>
  <c r="C7"/>
  <c r="B13"/>
  <c r="C13"/>
  <c r="D13"/>
  <c r="F13"/>
  <c r="N13"/>
  <c r="A14"/>
  <c r="B14"/>
  <c r="C14"/>
  <c r="D14"/>
  <c r="F14"/>
  <c r="N14"/>
  <c r="A15"/>
  <c r="A16" s="1"/>
  <c r="A17" s="1"/>
  <c r="A18" s="1"/>
  <c r="A19" s="1"/>
  <c r="A20" s="1"/>
  <c r="B15"/>
  <c r="C15"/>
  <c r="D15"/>
  <c r="F15"/>
  <c r="N15"/>
  <c r="B16"/>
  <c r="C16"/>
  <c r="D16"/>
  <c r="F16"/>
  <c r="N16"/>
  <c r="B17"/>
  <c r="C17"/>
  <c r="D17"/>
  <c r="F17"/>
  <c r="N17"/>
  <c r="B18"/>
  <c r="C18"/>
  <c r="D18"/>
  <c r="F18"/>
  <c r="N18"/>
  <c r="B19"/>
  <c r="C19"/>
  <c r="D19"/>
  <c r="F19"/>
  <c r="N19"/>
  <c r="B20"/>
  <c r="C20"/>
  <c r="D20"/>
  <c r="F20"/>
  <c r="N20"/>
  <c r="B21"/>
  <c r="C21"/>
  <c r="D21"/>
  <c r="F21"/>
  <c r="N21"/>
  <c r="C5" i="6"/>
  <c r="C6"/>
  <c r="C7"/>
  <c r="C13"/>
  <c r="B13"/>
  <c r="F13"/>
  <c r="D13"/>
  <c r="C6" i="8"/>
  <c r="C7"/>
  <c r="C5"/>
  <c r="C6" i="4"/>
  <c r="C7"/>
  <c r="C5"/>
  <c r="C6" i="3"/>
  <c r="C7"/>
  <c r="C5"/>
  <c r="C7" i="2"/>
  <c r="C6"/>
  <c r="C5"/>
  <c r="C6" i="1"/>
  <c r="C7"/>
  <c r="C5"/>
  <c r="F21" i="4"/>
  <c r="D21"/>
  <c r="C21"/>
  <c r="B21"/>
  <c r="F20"/>
  <c r="D20"/>
  <c r="C20"/>
  <c r="B20"/>
  <c r="F19"/>
  <c r="D19"/>
  <c r="C19"/>
  <c r="B19"/>
  <c r="F18"/>
  <c r="D18"/>
  <c r="C18"/>
  <c r="B18"/>
  <c r="F17"/>
  <c r="D17"/>
  <c r="C17"/>
  <c r="B17"/>
  <c r="F16"/>
  <c r="D16"/>
  <c r="C16"/>
  <c r="B16"/>
  <c r="F15"/>
  <c r="D15"/>
  <c r="C15"/>
  <c r="B15"/>
  <c r="F14"/>
  <c r="D14"/>
  <c r="C14"/>
  <c r="B14"/>
  <c r="F13"/>
  <c r="D13"/>
  <c r="C13"/>
  <c r="B13"/>
  <c r="F21" i="3"/>
  <c r="D21"/>
  <c r="C21"/>
  <c r="B21"/>
  <c r="F20"/>
  <c r="D20"/>
  <c r="C20"/>
  <c r="B20"/>
  <c r="F19"/>
  <c r="D19"/>
  <c r="C19"/>
  <c r="B19"/>
  <c r="F18"/>
  <c r="D18"/>
  <c r="C18"/>
  <c r="B18"/>
  <c r="F17"/>
  <c r="D17"/>
  <c r="C17"/>
  <c r="B17"/>
  <c r="F16"/>
  <c r="D16"/>
  <c r="C16"/>
  <c r="B16"/>
  <c r="F15"/>
  <c r="D15"/>
  <c r="C15"/>
  <c r="B15"/>
  <c r="F14"/>
  <c r="D14"/>
  <c r="C14"/>
  <c r="B14"/>
  <c r="F13"/>
  <c r="D13"/>
  <c r="C13"/>
  <c r="B13"/>
  <c r="F20" i="2"/>
  <c r="D20"/>
  <c r="C20"/>
  <c r="B20"/>
  <c r="F19"/>
  <c r="D19"/>
  <c r="C19"/>
  <c r="B19"/>
  <c r="F18"/>
  <c r="D18"/>
  <c r="C18"/>
  <c r="B18"/>
  <c r="F17"/>
  <c r="D17"/>
  <c r="C17"/>
  <c r="B17"/>
  <c r="F16"/>
  <c r="D16"/>
  <c r="C16"/>
  <c r="B16"/>
  <c r="F15"/>
  <c r="D15"/>
  <c r="C15"/>
  <c r="B15"/>
  <c r="F14"/>
  <c r="D14"/>
  <c r="C14"/>
  <c r="B14"/>
  <c r="F13"/>
  <c r="D13"/>
  <c r="C13"/>
  <c r="B13"/>
  <c r="F21" i="1"/>
  <c r="D21"/>
  <c r="C21"/>
  <c r="F20"/>
  <c r="D20"/>
  <c r="C20"/>
  <c r="F19"/>
  <c r="D19"/>
  <c r="C19"/>
  <c r="F18"/>
  <c r="D18"/>
  <c r="C18"/>
  <c r="F17"/>
  <c r="D17"/>
  <c r="C17"/>
  <c r="F16"/>
  <c r="D16"/>
  <c r="C16"/>
  <c r="F15"/>
  <c r="D15"/>
  <c r="C15"/>
  <c r="F14"/>
  <c r="D14"/>
  <c r="C14"/>
  <c r="B13" i="8"/>
  <c r="C13"/>
  <c r="D13"/>
  <c r="F13"/>
  <c r="N13"/>
  <c r="A14"/>
  <c r="A15" s="1"/>
  <c r="A16" s="1"/>
  <c r="A17" s="1"/>
  <c r="A18" s="1"/>
  <c r="A19" s="1"/>
  <c r="A20" s="1"/>
  <c r="B14"/>
  <c r="C14"/>
  <c r="D14"/>
  <c r="F14"/>
  <c r="N14"/>
  <c r="B15"/>
  <c r="C15"/>
  <c r="D15"/>
  <c r="F15"/>
  <c r="N15"/>
  <c r="B16"/>
  <c r="C16"/>
  <c r="D16"/>
  <c r="F16"/>
  <c r="N16"/>
  <c r="B17"/>
  <c r="C17"/>
  <c r="D17"/>
  <c r="F17"/>
  <c r="B18"/>
  <c r="C18"/>
  <c r="D18"/>
  <c r="F18"/>
  <c r="N18"/>
  <c r="B19"/>
  <c r="C19"/>
  <c r="D19"/>
  <c r="F19"/>
  <c r="N19"/>
  <c r="B20"/>
  <c r="C20"/>
  <c r="D20"/>
  <c r="F20"/>
  <c r="N20"/>
  <c r="B21"/>
  <c r="C21"/>
  <c r="D21"/>
  <c r="F21"/>
  <c r="N21"/>
  <c r="C13" i="1"/>
  <c r="D13"/>
  <c r="F13"/>
  <c r="E13" i="6"/>
  <c r="N21" i="4"/>
  <c r="N20"/>
  <c r="N19"/>
  <c r="N18"/>
  <c r="N17"/>
  <c r="N16"/>
  <c r="N15"/>
  <c r="N14"/>
  <c r="A14"/>
  <c r="A15" s="1"/>
  <c r="A16" s="1"/>
  <c r="A17" s="1"/>
  <c r="A18" s="1"/>
  <c r="A19" s="1"/>
  <c r="A20" s="1"/>
  <c r="N13"/>
  <c r="N21" i="3"/>
  <c r="N20"/>
  <c r="N19"/>
  <c r="N18"/>
  <c r="N17"/>
  <c r="N16"/>
  <c r="N15"/>
  <c r="N14"/>
  <c r="A14"/>
  <c r="A15" s="1"/>
  <c r="A16" s="1"/>
  <c r="A17" s="1"/>
  <c r="A18" s="1"/>
  <c r="A19" s="1"/>
  <c r="A20" s="1"/>
  <c r="N13"/>
  <c r="N20" i="2"/>
  <c r="N19"/>
  <c r="N18"/>
  <c r="N17"/>
  <c r="N16"/>
  <c r="N15"/>
  <c r="N14"/>
  <c r="A14"/>
  <c r="A15"/>
  <c r="A16" s="1"/>
  <c r="A17" s="1"/>
  <c r="A18" s="1"/>
  <c r="A19" s="1"/>
  <c r="A20" s="1"/>
  <c r="A21" s="1"/>
  <c r="A22" s="1"/>
  <c r="A23" s="1"/>
  <c r="A24" s="1"/>
  <c r="N13"/>
  <c r="N21" i="1"/>
  <c r="N20"/>
  <c r="N19"/>
  <c r="A14"/>
  <c r="A15" s="1"/>
  <c r="A16" s="1"/>
  <c r="A17" s="1"/>
  <c r="A18" s="1"/>
  <c r="A19" s="1"/>
  <c r="A20" s="1"/>
  <c r="N14"/>
  <c r="N15"/>
  <c r="N16"/>
  <c r="N17"/>
  <c r="N18"/>
  <c r="N13"/>
  <c r="AY14" i="6"/>
  <c r="AX20"/>
  <c r="AT14"/>
  <c r="AY20"/>
  <c r="AU19"/>
  <c r="BB18"/>
  <c r="AV17"/>
  <c r="AU14"/>
  <c r="AZ24"/>
  <c r="BA17"/>
  <c r="AU21"/>
  <c r="BC19"/>
  <c r="AX19"/>
  <c r="BB22"/>
  <c r="AZ18"/>
  <c r="AU17"/>
  <c r="AV22"/>
  <c r="BA15"/>
  <c r="BC22"/>
  <c r="BC15"/>
  <c r="BB17"/>
  <c r="AT24"/>
  <c r="AZ16"/>
  <c r="BA23"/>
  <c r="AT17"/>
  <c r="AW17"/>
  <c r="BA21"/>
  <c r="BC16"/>
  <c r="BB19"/>
  <c r="K18" i="7" s="1"/>
  <c r="BC21" i="6"/>
  <c r="BA16"/>
  <c r="AV13"/>
  <c r="BC23"/>
  <c r="AX13"/>
  <c r="BA24"/>
  <c r="AW22"/>
  <c r="AY15"/>
  <c r="AW21"/>
  <c r="AY23"/>
  <c r="AW18"/>
  <c r="BA22"/>
  <c r="AY22"/>
  <c r="BA20"/>
  <c r="AZ15"/>
  <c r="BB24"/>
  <c r="AY21"/>
  <c r="AX16"/>
  <c r="AZ23"/>
  <c r="J19" i="7" s="1"/>
  <c r="BB21" i="6"/>
  <c r="AZ21"/>
  <c r="AU15"/>
  <c r="AW13"/>
  <c r="AU13"/>
  <c r="AX22"/>
  <c r="AU22"/>
  <c r="AV20"/>
  <c r="BA18"/>
  <c r="AV15"/>
  <c r="AZ14"/>
  <c r="BB14"/>
  <c r="AY16"/>
  <c r="AZ22"/>
  <c r="AW19"/>
  <c r="AZ17"/>
  <c r="AT18"/>
  <c r="BC24"/>
  <c r="BC20"/>
  <c r="AV19"/>
  <c r="BB15"/>
  <c r="K16" i="7" s="1"/>
  <c r="AW14" i="6"/>
  <c r="AX23"/>
  <c r="AV23"/>
  <c r="AU23"/>
  <c r="AT22"/>
  <c r="AT21"/>
  <c r="G13" i="7"/>
  <c r="AW20" i="6"/>
  <c r="AT20"/>
  <c r="AZ19"/>
  <c r="BA19"/>
  <c r="AY19"/>
  <c r="AT19"/>
  <c r="BC18"/>
  <c r="AX18"/>
  <c r="AY18"/>
  <c r="AU18"/>
  <c r="AX17"/>
  <c r="AW16"/>
  <c r="AU16"/>
  <c r="AT16"/>
  <c r="AX15"/>
  <c r="BA14"/>
  <c r="BC13"/>
  <c r="BA13"/>
  <c r="AT13"/>
  <c r="AV24"/>
  <c r="AX24"/>
  <c r="AU24"/>
  <c r="AY24"/>
  <c r="AZ13"/>
  <c r="AT15"/>
  <c r="AX14"/>
  <c r="I15" i="7" s="1"/>
  <c r="AW24" i="6"/>
  <c r="AX21"/>
  <c r="AZ20"/>
  <c r="AW23"/>
  <c r="AT23"/>
  <c r="BB16"/>
  <c r="AY13"/>
  <c r="BB13"/>
  <c r="AU20"/>
  <c r="AV16"/>
  <c r="AY17"/>
  <c r="BB20"/>
  <c r="BB23"/>
  <c r="BC14"/>
  <c r="AV21"/>
  <c r="AV18"/>
  <c r="BC17"/>
  <c r="AW15"/>
  <c r="I18" i="7"/>
  <c r="J16"/>
  <c r="I20"/>
  <c r="G15"/>
  <c r="I16"/>
  <c r="K17"/>
  <c r="J17"/>
  <c r="K21"/>
  <c r="I21"/>
  <c r="K13"/>
  <c r="H21"/>
  <c r="I14"/>
  <c r="J21"/>
  <c r="J14"/>
  <c r="H13"/>
  <c r="H18"/>
  <c r="G21"/>
  <c r="J13"/>
  <c r="I19"/>
  <c r="H20"/>
  <c r="G16"/>
  <c r="K15"/>
  <c r="J20"/>
  <c r="K19"/>
  <c r="G20"/>
  <c r="I17"/>
  <c r="G17"/>
  <c r="H14"/>
  <c r="K20"/>
  <c r="H19"/>
  <c r="J18"/>
  <c r="I13"/>
  <c r="H16"/>
  <c r="G14"/>
  <c r="AS22" i="6"/>
  <c r="AP22" s="1"/>
  <c r="L21" i="7" s="1"/>
  <c r="AS19" i="6"/>
  <c r="AP19" s="1"/>
  <c r="L18" i="7" s="1"/>
  <c r="G18"/>
  <c r="AS18" i="6"/>
  <c r="AP18" s="1"/>
  <c r="L17" i="7" s="1"/>
  <c r="AS16" i="6"/>
  <c r="AP16"/>
  <c r="AS17"/>
  <c r="AP17" s="1"/>
  <c r="AS15"/>
  <c r="AP15"/>
  <c r="L16" i="7" s="1"/>
  <c r="J15"/>
  <c r="AS13" i="6"/>
  <c r="AP13"/>
  <c r="L14" i="7" s="1"/>
  <c r="AS24" i="6"/>
  <c r="AP24" s="1"/>
  <c r="AS20"/>
  <c r="AP20"/>
  <c r="L20" i="7" s="1"/>
  <c r="K14"/>
  <c r="AS21" i="6"/>
  <c r="AP21" s="1"/>
  <c r="L13" i="7" s="1"/>
  <c r="H17"/>
  <c r="AS23" i="6"/>
  <c r="AP23"/>
  <c r="L19" i="7" s="1"/>
  <c r="G19"/>
  <c r="H15" l="1"/>
  <c r="AS14" i="6"/>
  <c r="AP14" s="1"/>
  <c r="L15" i="7" s="1"/>
</calcChain>
</file>

<file path=xl/sharedStrings.xml><?xml version="1.0" encoding="utf-8"?>
<sst xmlns="http://schemas.openxmlformats.org/spreadsheetml/2006/main" count="495" uniqueCount="189">
  <si>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</si>
  <si>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</si>
  <si>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</si>
  <si>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</si>
  <si>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</si>
  <si>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</si>
  <si>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</si>
  <si>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Маршрут</t>
  </si>
  <si>
    <t xml:space="preserve">КС </t>
  </si>
  <si>
    <t>Сроки</t>
  </si>
  <si>
    <t>Показатель</t>
  </si>
  <si>
    <t>Примечание</t>
  </si>
  <si>
    <t>С</t>
  </si>
  <si>
    <t>Нв</t>
  </si>
  <si>
    <t>Б</t>
  </si>
  <si>
    <t>Н</t>
  </si>
  <si>
    <t>П</t>
  </si>
  <si>
    <t>Ст</t>
  </si>
  <si>
    <t>Тк</t>
  </si>
  <si>
    <t>Т</t>
  </si>
  <si>
    <t>Суммар-ный результат</t>
  </si>
  <si>
    <r>
      <t xml:space="preserve"> </t>
    </r>
    <r>
      <rPr>
        <b/>
        <sz val="10"/>
        <rFont val="Arial"/>
        <family val="2"/>
        <charset val="204"/>
      </rPr>
      <t>СУДЕЙСКИЙ  ПРОТОКОЛ</t>
    </r>
  </si>
  <si>
    <t xml:space="preserve">Ф.И.О. рук. группы (субъект РФ, город) </t>
  </si>
  <si>
    <t>Форма 5</t>
  </si>
  <si>
    <t>заявл.</t>
  </si>
  <si>
    <t>фактич.</t>
  </si>
  <si>
    <t xml:space="preserve">Ф.И.О. рук. группы                                 (субъект РФ, город) </t>
  </si>
  <si>
    <t>факт.</t>
  </si>
  <si>
    <t>Судья 1</t>
  </si>
  <si>
    <t>Судья 2</t>
  </si>
  <si>
    <t>Судья 3</t>
  </si>
  <si>
    <t>Судья 4</t>
  </si>
  <si>
    <t>Судья 5</t>
  </si>
  <si>
    <t>Форма 6</t>
  </si>
  <si>
    <t>Среднее значение по показателям с коррекцией</t>
  </si>
  <si>
    <t>Место</t>
  </si>
  <si>
    <t>Судьи:</t>
  </si>
  <si>
    <t>Зам. Гл.судьи по судейству:</t>
  </si>
  <si>
    <t>Секретарь СК дисциплины:</t>
  </si>
  <si>
    <t>Форма 7</t>
  </si>
  <si>
    <t>Результат</t>
  </si>
  <si>
    <t>Cmax</t>
  </si>
  <si>
    <t>Нвmax</t>
  </si>
  <si>
    <t>Cmin</t>
  </si>
  <si>
    <t>Нвmin</t>
  </si>
  <si>
    <t>Бmax</t>
  </si>
  <si>
    <t>Бmin</t>
  </si>
  <si>
    <t>Нmax</t>
  </si>
  <si>
    <t>Нmin</t>
  </si>
  <si>
    <t>Пmax</t>
  </si>
  <si>
    <t>Пmin</t>
  </si>
  <si>
    <t>Коррекция</t>
  </si>
  <si>
    <t xml:space="preserve">Ф.И.О. рук. группы                                      (субъект РФ, город) </t>
  </si>
  <si>
    <t>Судья 6</t>
  </si>
  <si>
    <t>Судья 7</t>
  </si>
  <si>
    <t xml:space="preserve">ФЕДЕРАЦИЯ СПОРТИВНОГО ТУРИЗМА РОССИИ              </t>
  </si>
  <si>
    <t xml:space="preserve">Маршрут - велосипедный (1-6 категория), 084 006 1 811Я </t>
  </si>
  <si>
    <t>Спортивные  маршруты 4-6 к.с.</t>
  </si>
  <si>
    <t>Тянь-Шань</t>
  </si>
  <si>
    <t xml:space="preserve">Китай </t>
  </si>
  <si>
    <t>Кавказ</t>
  </si>
  <si>
    <t>Анохин А.А. (Моск. Обл., СС1К)</t>
  </si>
  <si>
    <t>Картузов С.А. (Москва, СС3К)</t>
  </si>
  <si>
    <t>Русаков С.А. (Казань, СС1К)</t>
  </si>
  <si>
    <t>Судья: Анохин А.А.</t>
  </si>
  <si>
    <t xml:space="preserve">Судья                                         Анохин А. (Моск. Обл., СС1К)                                                 </t>
  </si>
  <si>
    <t xml:space="preserve">Судья: Емельянов С.А. </t>
  </si>
  <si>
    <t>-</t>
  </si>
  <si>
    <t>снятие</t>
  </si>
  <si>
    <t xml:space="preserve">Судья                                                  Емельянов С.А. (Москва, СС1К)                                         </t>
  </si>
  <si>
    <t xml:space="preserve">Судья:   Русаков С.А. </t>
  </si>
  <si>
    <t xml:space="preserve">Судья                              Русаков С.А. (Казань, СС1К)                                </t>
  </si>
  <si>
    <t>Емельянов С.А. (Москва, СС1К)</t>
  </si>
  <si>
    <t>Судья:   Боголюбов Д.П.</t>
  </si>
  <si>
    <t xml:space="preserve">Судья                                         Боголюбов Д.П. (Москва, СС1К)                                         </t>
  </si>
  <si>
    <t>СВОДНЫЙ  ПРОТОКОЛ ПО ПОКАЗАТЕЛЯМ</t>
  </si>
  <si>
    <t xml:space="preserve">ИТОГОВЫЙ СУДЕЙСКИЙ  ПРОТОКОЛ </t>
  </si>
  <si>
    <t>Чемпионат России, спортивный сезон 2016 г.</t>
  </si>
  <si>
    <t>Бывшева Г.В.                                                                           Московская область, г. Королев</t>
  </si>
  <si>
    <t>Гришин Д.В.                         Московская область, г. Химки</t>
  </si>
  <si>
    <t>Караваев А.Н.                   Волгоградская область, г. Волгоград</t>
  </si>
  <si>
    <t>Карпунин Д.О.                                             Свердловская область, г. Новоуральск</t>
  </si>
  <si>
    <t>Комаров Н.А.                    Волгоградская область, г. Волгоград</t>
  </si>
  <si>
    <t>Кузов А.В.                                            г. Москва</t>
  </si>
  <si>
    <t>Матюшкин С.В.                              Тульская область, ст. Узловая</t>
  </si>
  <si>
    <t>Прошкин О.В.                                      г. Москва</t>
  </si>
  <si>
    <t>Романов Д.А.                          Московская область, г. Королев</t>
  </si>
  <si>
    <t>Тимошин И.А.                             Челебинская область, г. Челебинск</t>
  </si>
  <si>
    <t>Устинов А.В.                                                     г. Москва</t>
  </si>
  <si>
    <t>Алтай</t>
  </si>
  <si>
    <t>Алтай, Монголия, Сибирь</t>
  </si>
  <si>
    <t>Шри-Ланка</t>
  </si>
  <si>
    <t>Армения</t>
  </si>
  <si>
    <t xml:space="preserve">Памир </t>
  </si>
  <si>
    <t>Альпы</t>
  </si>
  <si>
    <t xml:space="preserve">Кавказ </t>
  </si>
  <si>
    <t>08.07 - 31.07.2016</t>
  </si>
  <si>
    <t>23.07 - 14.08.2016</t>
  </si>
  <si>
    <t>30.07 - 15.08.2016</t>
  </si>
  <si>
    <t>11.08 - 23.08.2016</t>
  </si>
  <si>
    <t>04.10 - 26.10.2016</t>
  </si>
  <si>
    <t xml:space="preserve">31.07 - 19.08.2016 </t>
  </si>
  <si>
    <t>05.02 - 22.02.2016</t>
  </si>
  <si>
    <t>16.07 - 02.08.2016</t>
  </si>
  <si>
    <t>27.07 - 14.08.2016</t>
  </si>
  <si>
    <t>16.07 - 01.08.2016</t>
  </si>
  <si>
    <t>Фефелов А.В. (Моск.Обл., СС3К)</t>
  </si>
  <si>
    <t>Комочков В.А. (Волгоградская обл., СС3К)</t>
  </si>
  <si>
    <t>Боголюбов Д.П. (Москва, СС1К)</t>
  </si>
  <si>
    <t>Судья: Фефелов А.В.</t>
  </si>
  <si>
    <t xml:space="preserve">Судья                                                   Фефелов А.В. (Московская обл., СС3К)                               </t>
  </si>
  <si>
    <t>3 с эл.4</t>
  </si>
  <si>
    <t xml:space="preserve">лучшее оформление отчета. Показался завышенным СГ на перевале Акмойнок (между Джалолабадом и Казарманом): вот не поверю, что до высоты 3000 была температура +40. к тому же группа начала подъем на него утром. Я понимаю ферганскую долину, но таки с утра ветер дует обычно с гор - значит должно быть более прохладно. тут же обнаружил главный недостаток отчета: нет таблицы метеонаблюдений. </t>
  </si>
  <si>
    <t xml:space="preserve">спорный вопрос по перевалу Тоссор. Обычно считают как ПП 4КТ. </t>
  </si>
  <si>
    <t>показалось завышенным количество ЛП на данном маршруте. Я бы в принципе ограничил процент ЛП от эквивалентного пробега.</t>
  </si>
  <si>
    <t>сильная 4-ка. При другой трактовке Методики - вполне могла бы соответвовать и на поход 5КС</t>
  </si>
  <si>
    <t>за эти деньги более сложный маршрут в данный период мог быть разьве что в Марроко.</t>
  </si>
  <si>
    <t>интересно, но много … брака что ли… семинар, а ошибок много.</t>
  </si>
  <si>
    <t>замечательный поход! Пожалуй сложнее на территории СССР не придумать.</t>
  </si>
  <si>
    <t xml:space="preserve">люди ехали отдохнуть. Отдохнули. </t>
  </si>
  <si>
    <t>особых замечаний нет. Но и не зацепило.</t>
  </si>
  <si>
    <t>Судья:   Комочков В.А.</t>
  </si>
  <si>
    <t xml:space="preserve">Судья                                Комочков В.А. (Волгоград, СС1К)                          </t>
  </si>
  <si>
    <t>3 с эл 4</t>
  </si>
  <si>
    <t>незапл трансферы, отьезд уч-ка с маршрута</t>
  </si>
  <si>
    <t>авария, разделение группы, нападение слона,   1 элт 4кт</t>
  </si>
  <si>
    <t>падение участника</t>
  </si>
  <si>
    <t>падения, изменение маршрута,  1 элт 4кт</t>
  </si>
  <si>
    <t>окончание маршрута в Кр поляне</t>
  </si>
  <si>
    <t>Судья:  Бучельников Н.</t>
  </si>
  <si>
    <t xml:space="preserve">Судья                                                       Бучельников Н. (Екатеринбург, СС3К)                                             </t>
  </si>
  <si>
    <t>Сложность чуть выше среднего. Маршрут практически не отличается от типичных для этого региона. Слабая подготовка велосипедов, что привело к серьезным поломкам. Планирование и прохождение хорошее.</t>
  </si>
  <si>
    <t>Хорошо спланированный и проведенный поход. Слабая подготовка велосипедов, что привело к серьезным поломкам.</t>
  </si>
  <si>
    <t>Нет отчета</t>
  </si>
  <si>
    <t>Сильная шестерка с множеством дополнительных ПП. Первопрохождение практически всех определяющих ПП. При планировании заложено мало запаса прочности. Недостаточно проработан участок после ПП №13. Вынужденное рахделение группы, о чем было не оповещено МКК. Прохождение ПП 6кс группой из 3-х человек, что было обосновано в отчете, но не снимает ответственности. 2 падения.</t>
  </si>
  <si>
    <t>Интересный маршрут с полезным и качественным первопрохождением. Хорошая проработка маршрута и прохождение.</t>
  </si>
  <si>
    <t>Необоснованно резкий набор высоты. Слабая проработка маршрута ввиду чего вынуждены были отклониться от графика. Необоснованный прием мельдония, что можно приравнять к допингу. Падение. Необоснованное разделение первого перевала на 2 ПП.</t>
  </si>
  <si>
    <t>Эталонная шестерка по сложности. Включение в велосипедный поход перевала 1Б, который дублируется более простым перевалом(пер. Мац). Недостаточная физическая подготовка группы привела к отставанию по графику и отказу от прохождения заявленной части маршрута. Падение участника. Слабая подготовка велосипедов.</t>
  </si>
  <si>
    <t>Больному участнику надо было дать долежать хотя бы 1 день, а не ехать с температурой. Очень слабая физическая подготовка. Перевал Саваравцаг летом это сильное ПП 3кс. 4кс получается только благодаря дополнительным факторам покрытия или межсезонья. В расчете завышен набор высоты из за "артефактов"</t>
  </si>
  <si>
    <t>Федерация спортивного туризма России</t>
  </si>
  <si>
    <t>Маршрут - на средствах передвижения  (1-6 категория), 0840061811Я</t>
  </si>
  <si>
    <t>16 декабря 2016 г.</t>
  </si>
  <si>
    <t>№ СМ в ЕКП 10048</t>
  </si>
  <si>
    <t>ИТОГОВЫЙ  ПРОТОКОЛ</t>
  </si>
  <si>
    <t xml:space="preserve">Ф.И.О. руководителя группы
(субъект РФ, город) </t>
  </si>
  <si>
    <t xml:space="preserve">Регион маршрута </t>
  </si>
  <si>
    <t>Категория сложности</t>
  </si>
  <si>
    <t>Состав группы</t>
  </si>
  <si>
    <t>Суммарный результат</t>
  </si>
  <si>
    <t>МЕСТО</t>
  </si>
  <si>
    <r>
      <t xml:space="preserve">% от результата победителя </t>
    </r>
    <r>
      <rPr>
        <b/>
        <sz val="8"/>
        <rFont val="Arial"/>
        <family val="2"/>
        <charset val="204"/>
      </rPr>
      <t>*</t>
    </r>
  </si>
  <si>
    <r>
      <t xml:space="preserve">Выполненный разряд </t>
    </r>
    <r>
      <rPr>
        <b/>
        <sz val="8"/>
        <rFont val="Arial"/>
        <family val="2"/>
        <charset val="204"/>
      </rPr>
      <t>**</t>
    </r>
  </si>
  <si>
    <t>Примечание,
мастерские баллы</t>
  </si>
  <si>
    <t>** - с учетом положений "Иные условия" «Нормы, требования и условия их выполнения по виду спорта «спортивный туризм» на 2014-2017 годы".</t>
  </si>
  <si>
    <t>Главный судья</t>
  </si>
  <si>
    <t>Зам. Гл. судьи по виду</t>
  </si>
  <si>
    <t>Главный секретарь</t>
  </si>
  <si>
    <t>Чемпионат России, 2016</t>
  </si>
  <si>
    <r>
      <t xml:space="preserve">* - В соответствии с ЕВСК «Нормы, требования и условия их выполнения по виду спорта «спортивный туризм» 
на 2014-2017 годы", квалификационный ранг спортивных соревнований — </t>
    </r>
    <r>
      <rPr>
        <b/>
        <sz val="8"/>
        <rFont val="Arial"/>
        <family val="2"/>
        <charset val="204"/>
      </rPr>
      <t xml:space="preserve">46 </t>
    </r>
    <r>
      <rPr>
        <sz val="8"/>
        <rFont val="Arial"/>
        <family val="2"/>
        <charset val="204"/>
      </rPr>
      <t>рейтинговых баллов.</t>
    </r>
  </si>
  <si>
    <t>г. Москва</t>
  </si>
  <si>
    <t>КМС</t>
  </si>
  <si>
    <t>Костин С.И. ( Москва, ССВК, МС)</t>
  </si>
  <si>
    <t>Бычков К. (Москва, СС1К)</t>
  </si>
  <si>
    <t>Боголюбов  Д.П. (Москва., СС1К, МС)</t>
  </si>
  <si>
    <t>Спортивные  маршруты  4- 6 к.с.</t>
  </si>
  <si>
    <t>Бывшева Г.В.                                                                           (Московская область, г. Королев)</t>
  </si>
  <si>
    <t>Гришин Д.В.                                    (Московская область, г. Химки)</t>
  </si>
  <si>
    <t>Караваев А.Н.                                     (Волгоградская область, г. Волгоград)</t>
  </si>
  <si>
    <t>Карпунин Д.О.                                             (Свердловская область, г. Новоуральск)</t>
  </si>
  <si>
    <t>Комаров Н.А.                                    (Волгоградская область, г. Волгоград)</t>
  </si>
  <si>
    <t>Прошкин О.В.                                                 (г. Москва)</t>
  </si>
  <si>
    <t>Тимошин И.А.                             (Челебинская область, г. Челебинск)</t>
  </si>
  <si>
    <t>Устинов А.В.                                                     (г. Москва)</t>
  </si>
  <si>
    <t>Русаков С.А. (Казань, СС1К, КМС)</t>
  </si>
  <si>
    <t>Анохин А.А. (Моск. Обл., СС1К, КМС)</t>
  </si>
  <si>
    <t>Боголюбов Д.П. (Москва, СС1К, КМС)</t>
  </si>
  <si>
    <t>Комочков В.А. (Волгоградская обл., СС1К, КМС)</t>
  </si>
  <si>
    <t>Емельянов С.А. (Москва, СС3К, МС)</t>
  </si>
  <si>
    <t>Снята с соревнований, п. 7, параграф 4,         раздел IV Положения</t>
  </si>
  <si>
    <t>Снята с соревнований, п. 32, п. 56 части 2,         Правил</t>
  </si>
  <si>
    <t>16 декабря 2016 г.                     г. Москва</t>
  </si>
  <si>
    <t>Зам. Гл.судьи по виду</t>
  </si>
  <si>
    <t>Боголюбов Д.П. (г. Москва, СС1К, КМС)</t>
  </si>
  <si>
    <t>Секретарь СК по виду</t>
  </si>
  <si>
    <t>Фефелов А.В. (г. Москва, СС3К, КМС)</t>
  </si>
  <si>
    <t>Костин С.И. (г. Москва, ССВК, МС)</t>
  </si>
  <si>
    <t>Кузов А.В.                                                                                         (г. Москва)</t>
  </si>
  <si>
    <t>Матюшкин С.В.                                                  (Тульская область, ст. Узловая)</t>
  </si>
  <si>
    <t>Романов Д.А.                                                  (Московская область, г. Лыткарино)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</si>
</sst>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b/>
      <sz val="9"/>
      <name val="Arial Cyr"/>
      <charset val="204"/>
    </font>
    <font>
      <sz val="20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7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 Cyr"/>
    </font>
    <font>
      <sz val="10"/>
      <color indexed="8"/>
      <name val="Arial"/>
      <family val="2"/>
    </font>
    <font>
      <sz val="10"/>
      <name val="Arial"/>
    </font>
    <font>
      <sz val="11"/>
      <name val="Calibri"/>
      <family val="2"/>
      <charset val="204"/>
    </font>
    <font>
      <b/>
      <sz val="8.5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8"/>
      <name val="Arial"/>
      <family val="2"/>
      <charset val="1"/>
    </font>
    <font>
      <b/>
      <sz val="10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2" fillId="0" borderId="0"/>
    <xf numFmtId="0" fontId="32" fillId="0" borderId="0"/>
    <xf numFmtId="0" fontId="43" fillId="0" borderId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7" fillId="0" borderId="0" xfId="0" applyFont="1" applyBorder="1"/>
    <xf numFmtId="1" fontId="7" fillId="0" borderId="0" xfId="0" applyNumberFormat="1" applyFont="1" applyBorder="1" applyAlignment="1">
      <alignment horizontal="center" vertical="top"/>
    </xf>
    <xf numFmtId="0" fontId="8" fillId="0" borderId="0" xfId="0" applyFont="1"/>
    <xf numFmtId="2" fontId="9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Border="1"/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 applyFill="1" applyBorder="1"/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ill="1"/>
    <xf numFmtId="0" fontId="14" fillId="0" borderId="0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7" fillId="0" borderId="0" xfId="0" applyFont="1" applyBorder="1"/>
    <xf numFmtId="2" fontId="22" fillId="0" borderId="0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textRotation="90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1" fontId="24" fillId="0" borderId="0" xfId="0" applyNumberFormat="1" applyFont="1" applyBorder="1" applyAlignment="1">
      <alignment horizontal="center" vertical="top"/>
    </xf>
    <xf numFmtId="0" fontId="27" fillId="0" borderId="2" xfId="0" applyFont="1" applyBorder="1"/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top"/>
    </xf>
    <xf numFmtId="2" fontId="30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 applyProtection="1">
      <alignment horizontal="center" vertical="center" textRotation="90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 indent="2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0" fillId="0" borderId="0" xfId="0" applyNumberFormat="1"/>
    <xf numFmtId="0" fontId="31" fillId="0" borderId="0" xfId="0" applyFont="1"/>
    <xf numFmtId="0" fontId="22" fillId="0" borderId="1" xfId="0" applyFont="1" applyBorder="1" applyAlignment="1" applyProtection="1">
      <alignment horizontal="center" vertical="center"/>
      <protection locked="0"/>
    </xf>
    <xf numFmtId="2" fontId="31" fillId="0" borderId="0" xfId="0" applyNumberFormat="1" applyFont="1"/>
    <xf numFmtId="0" fontId="30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3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2" applyNumberFormat="1" applyFont="1" applyBorder="1" applyAlignment="1" applyProtection="1">
      <alignment horizontal="center" vertical="center" textRotation="90"/>
      <protection locked="0"/>
    </xf>
    <xf numFmtId="2" fontId="17" fillId="0" borderId="1" xfId="1" applyNumberFormat="1" applyFont="1" applyBorder="1" applyAlignment="1" applyProtection="1">
      <alignment horizontal="center" vertical="center" textRotation="90"/>
      <protection locked="0"/>
    </xf>
    <xf numFmtId="2" fontId="17" fillId="0" borderId="1" xfId="0" applyNumberFormat="1" applyFont="1" applyBorder="1" applyAlignment="1">
      <alignment horizontal="center" vertical="center" textRotation="90"/>
    </xf>
    <xf numFmtId="2" fontId="17" fillId="0" borderId="1" xfId="0" applyNumberFormat="1" applyFont="1" applyBorder="1" applyAlignment="1" applyProtection="1">
      <alignment horizontal="center" vertical="center" textRotation="90"/>
      <protection locked="0"/>
    </xf>
    <xf numFmtId="2" fontId="17" fillId="0" borderId="1" xfId="2" applyNumberFormat="1" applyFont="1" applyBorder="1" applyAlignment="1" applyProtection="1">
      <alignment horizontal="center" vertical="center" textRotation="90"/>
      <protection locked="0"/>
    </xf>
    <xf numFmtId="0" fontId="17" fillId="0" borderId="1" xfId="0" applyFont="1" applyBorder="1" applyAlignment="1">
      <alignment horizontal="left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32" fillId="0" borderId="3" xfId="2" applyBorder="1" applyAlignment="1">
      <alignment horizontal="center" vertical="center"/>
    </xf>
    <xf numFmtId="2" fontId="17" fillId="0" borderId="4" xfId="0" applyNumberFormat="1" applyFont="1" applyBorder="1" applyAlignment="1" applyProtection="1">
      <alignment horizontal="center" vertical="center" textRotation="90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34" fillId="0" borderId="1" xfId="2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" fontId="17" fillId="0" borderId="1" xfId="2" applyNumberFormat="1" applyFont="1" applyFill="1" applyBorder="1" applyAlignment="1" applyProtection="1">
      <alignment horizontal="center" vertical="center"/>
      <protection locked="0"/>
    </xf>
    <xf numFmtId="0" fontId="37" fillId="0" borderId="1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textRotation="90"/>
    </xf>
    <xf numFmtId="2" fontId="15" fillId="0" borderId="4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 textRotation="90"/>
      <protection locked="0"/>
    </xf>
    <xf numFmtId="2" fontId="38" fillId="0" borderId="1" xfId="0" applyNumberFormat="1" applyFont="1" applyBorder="1" applyAlignment="1" applyProtection="1">
      <alignment horizontal="center" vertical="center" textRotation="90"/>
      <protection locked="0"/>
    </xf>
    <xf numFmtId="2" fontId="39" fillId="0" borderId="4" xfId="0" applyNumberFormat="1" applyFont="1" applyBorder="1" applyAlignment="1" applyProtection="1">
      <alignment horizontal="center" vertical="center" textRotation="90"/>
      <protection locked="0"/>
    </xf>
    <xf numFmtId="2" fontId="39" fillId="0" borderId="1" xfId="0" applyNumberFormat="1" applyFont="1" applyBorder="1" applyAlignment="1" applyProtection="1">
      <alignment horizontal="center" vertical="center" textRotation="90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32" fillId="0" borderId="3" xfId="3" applyFont="1" applyBorder="1" applyAlignment="1">
      <alignment horizontal="center" vertical="center" wrapText="1"/>
    </xf>
    <xf numFmtId="2" fontId="15" fillId="0" borderId="1" xfId="3" applyNumberFormat="1" applyFont="1" applyBorder="1" applyAlignment="1" applyProtection="1">
      <alignment horizontal="center" vertical="center" textRotation="90"/>
      <protection locked="0"/>
    </xf>
    <xf numFmtId="2" fontId="15" fillId="0" borderId="4" xfId="3" applyNumberFormat="1" applyFont="1" applyBorder="1" applyAlignment="1" applyProtection="1">
      <alignment horizontal="center" vertical="center" textRotation="90"/>
      <protection locked="0"/>
    </xf>
    <xf numFmtId="2" fontId="17" fillId="0" borderId="1" xfId="3" applyNumberFormat="1" applyFont="1" applyBorder="1" applyAlignment="1" applyProtection="1">
      <alignment horizontal="center" vertical="center" textRotation="90"/>
      <protection locked="0"/>
    </xf>
    <xf numFmtId="2" fontId="17" fillId="0" borderId="4" xfId="3" applyNumberFormat="1" applyFont="1" applyBorder="1" applyAlignment="1" applyProtection="1">
      <alignment horizontal="center" vertical="center" textRotation="90"/>
      <protection locked="0"/>
    </xf>
    <xf numFmtId="0" fontId="43" fillId="0" borderId="0" xfId="3"/>
    <xf numFmtId="0" fontId="17" fillId="0" borderId="1" xfId="3" applyFont="1" applyBorder="1" applyAlignment="1" applyProtection="1">
      <alignment vertical="center" wrapText="1"/>
      <protection locked="0"/>
    </xf>
    <xf numFmtId="0" fontId="34" fillId="0" borderId="1" xfId="3" applyFont="1" applyBorder="1" applyAlignment="1" applyProtection="1">
      <alignment vertical="center" wrapText="1"/>
      <protection locked="0"/>
    </xf>
    <xf numFmtId="0" fontId="34" fillId="0" borderId="1" xfId="3" applyFont="1" applyBorder="1" applyAlignment="1" applyProtection="1">
      <alignment horizontal="left" vertical="center" wrapText="1"/>
      <protection locked="0"/>
    </xf>
    <xf numFmtId="0" fontId="23" fillId="0" borderId="1" xfId="3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10" fontId="22" fillId="0" borderId="1" xfId="0" applyNumberFormat="1" applyFont="1" applyBorder="1" applyAlignment="1" applyProtection="1">
      <alignment wrapText="1"/>
      <protection locked="0"/>
    </xf>
    <xf numFmtId="9" fontId="22" fillId="0" borderId="1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0" fillId="0" borderId="0" xfId="0" applyFont="1"/>
    <xf numFmtId="0" fontId="48" fillId="0" borderId="0" xfId="0" applyFont="1" applyAlignment="1"/>
    <xf numFmtId="0" fontId="15" fillId="0" borderId="0" xfId="0" applyFont="1"/>
    <xf numFmtId="0" fontId="49" fillId="0" borderId="0" xfId="0" applyFont="1"/>
    <xf numFmtId="0" fontId="50" fillId="0" borderId="0" xfId="0" applyFont="1"/>
    <xf numFmtId="0" fontId="48" fillId="0" borderId="0" xfId="0" applyFont="1" applyAlignment="1"/>
    <xf numFmtId="0" fontId="49" fillId="0" borderId="0" xfId="0" applyFont="1"/>
    <xf numFmtId="0" fontId="51" fillId="0" borderId="0" xfId="0" applyFont="1" applyAlignment="1"/>
    <xf numFmtId="0" fontId="50" fillId="0" borderId="0" xfId="0" applyFont="1" applyAlignment="1"/>
    <xf numFmtId="0" fontId="10" fillId="0" borderId="0" xfId="0" applyFont="1" applyAlignment="1">
      <alignment horizontal="left"/>
    </xf>
    <xf numFmtId="0" fontId="0" fillId="0" borderId="1" xfId="0" applyBorder="1"/>
    <xf numFmtId="0" fontId="35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4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/>
    <xf numFmtId="0" fontId="45" fillId="0" borderId="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textRotation="90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textRotation="90" wrapText="1"/>
    </xf>
    <xf numFmtId="0" fontId="17" fillId="0" borderId="8" xfId="0" applyNumberFormat="1" applyFont="1" applyBorder="1" applyAlignment="1">
      <alignment horizontal="center" vertical="center" textRotation="90" wrapText="1"/>
    </xf>
    <xf numFmtId="0" fontId="17" fillId="0" borderId="10" xfId="0" applyNumberFormat="1" applyFont="1" applyBorder="1" applyAlignment="1">
      <alignment horizontal="center" vertical="center" textRotation="90" wrapText="1"/>
    </xf>
    <xf numFmtId="0" fontId="15" fillId="0" borderId="8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 textRotation="90" wrapText="1"/>
    </xf>
    <xf numFmtId="0" fontId="23" fillId="0" borderId="8" xfId="0" applyNumberFormat="1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7" xfId="0" applyFont="1" applyBorder="1"/>
    <xf numFmtId="2" fontId="15" fillId="0" borderId="3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wrapText="1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/>
    </xf>
    <xf numFmtId="10" fontId="25" fillId="0" borderId="1" xfId="0" applyNumberFormat="1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>
      <alignment horizontal="center" vertical="center" textRotation="90"/>
    </xf>
    <xf numFmtId="2" fontId="25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9525</xdr:rowOff>
    </xdr:from>
    <xdr:to>
      <xdr:col>1</xdr:col>
      <xdr:colOff>762000</xdr:colOff>
      <xdr:row>3</xdr:row>
      <xdr:rowOff>85725</xdr:rowOff>
    </xdr:to>
    <xdr:pic>
      <xdr:nvPicPr>
        <xdr:cNvPr id="11265" name="Рисунок 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95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0</xdr:row>
      <xdr:rowOff>76200</xdr:rowOff>
    </xdr:from>
    <xdr:to>
      <xdr:col>1</xdr:col>
      <xdr:colOff>685800</xdr:colOff>
      <xdr:row>3</xdr:row>
      <xdr:rowOff>104775</xdr:rowOff>
    </xdr:to>
    <xdr:pic>
      <xdr:nvPicPr>
        <xdr:cNvPr id="11266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76200"/>
          <a:ext cx="438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114300</xdr:rowOff>
    </xdr:from>
    <xdr:to>
      <xdr:col>1</xdr:col>
      <xdr:colOff>466725</xdr:colOff>
      <xdr:row>3</xdr:row>
      <xdr:rowOff>142875</xdr:rowOff>
    </xdr:to>
    <xdr:pic>
      <xdr:nvPicPr>
        <xdr:cNvPr id="1025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14300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565603</xdr:colOff>
      <xdr:row>0</xdr:row>
      <xdr:rowOff>95250</xdr:rowOff>
    </xdr:from>
    <xdr:to>
      <xdr:col>1</xdr:col>
      <xdr:colOff>962024</xdr:colOff>
      <xdr:row>3</xdr:row>
      <xdr:rowOff>66675</xdr:rowOff>
    </xdr:to>
    <xdr:pic>
      <xdr:nvPicPr>
        <xdr:cNvPr id="7187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253" y="95250"/>
          <a:ext cx="396421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95250</xdr:rowOff>
    </xdr:from>
    <xdr:to>
      <xdr:col>1</xdr:col>
      <xdr:colOff>981075</xdr:colOff>
      <xdr:row>3</xdr:row>
      <xdr:rowOff>123825</xdr:rowOff>
    </xdr:to>
    <xdr:pic>
      <xdr:nvPicPr>
        <xdr:cNvPr id="6173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95250"/>
          <a:ext cx="457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95250</xdr:rowOff>
    </xdr:from>
    <xdr:to>
      <xdr:col>1</xdr:col>
      <xdr:colOff>1009650</xdr:colOff>
      <xdr:row>3</xdr:row>
      <xdr:rowOff>123825</xdr:rowOff>
    </xdr:to>
    <xdr:pic>
      <xdr:nvPicPr>
        <xdr:cNvPr id="1067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95250"/>
          <a:ext cx="485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104775</xdr:rowOff>
    </xdr:from>
    <xdr:to>
      <xdr:col>1</xdr:col>
      <xdr:colOff>923925</xdr:colOff>
      <xdr:row>3</xdr:row>
      <xdr:rowOff>133350</xdr:rowOff>
    </xdr:to>
    <xdr:pic>
      <xdr:nvPicPr>
        <xdr:cNvPr id="2075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04775"/>
          <a:ext cx="485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1</xdr:col>
      <xdr:colOff>476250</xdr:colOff>
      <xdr:row>3</xdr:row>
      <xdr:rowOff>133350</xdr:rowOff>
    </xdr:to>
    <xdr:pic>
      <xdr:nvPicPr>
        <xdr:cNvPr id="3098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4775"/>
          <a:ext cx="476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114300</xdr:rowOff>
    </xdr:from>
    <xdr:to>
      <xdr:col>1</xdr:col>
      <xdr:colOff>466725</xdr:colOff>
      <xdr:row>3</xdr:row>
      <xdr:rowOff>142875</xdr:rowOff>
    </xdr:to>
    <xdr:pic>
      <xdr:nvPicPr>
        <xdr:cNvPr id="4122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14300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114300</xdr:rowOff>
    </xdr:from>
    <xdr:to>
      <xdr:col>1</xdr:col>
      <xdr:colOff>466725</xdr:colOff>
      <xdr:row>3</xdr:row>
      <xdr:rowOff>142875</xdr:rowOff>
    </xdr:to>
    <xdr:pic>
      <xdr:nvPicPr>
        <xdr:cNvPr id="8211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14300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114300</xdr:rowOff>
    </xdr:from>
    <xdr:to>
      <xdr:col>1</xdr:col>
      <xdr:colOff>466725</xdr:colOff>
      <xdr:row>3</xdr:row>
      <xdr:rowOff>142875</xdr:rowOff>
    </xdr:to>
    <xdr:pic>
      <xdr:nvPicPr>
        <xdr:cNvPr id="9235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14300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opLeftCell="A7" workbookViewId="0">
      <selection activeCell="C15" sqref="C15"/>
    </sheetView>
  </sheetViews>
  <sheetFormatPr defaultRowHeight="15"/>
  <cols>
    <col min="2" max="2" width="24" customWidth="1"/>
    <col min="3" max="3" width="17.140625" customWidth="1"/>
    <col min="5" max="5" width="20.5703125" customWidth="1"/>
    <col min="6" max="6" width="18.28515625" customWidth="1"/>
  </cols>
  <sheetData>
    <row r="1" spans="1:15">
      <c r="A1" s="153" t="s">
        <v>0</v>
      </c>
      <c r="B1" s="153"/>
      <c r="C1" s="154" t="s">
        <v>139</v>
      </c>
      <c r="D1" s="155"/>
      <c r="E1" s="155"/>
      <c r="F1" s="155"/>
      <c r="G1" s="127"/>
      <c r="H1" s="7"/>
      <c r="I1" s="7"/>
      <c r="J1" s="7"/>
      <c r="L1" s="16"/>
      <c r="M1" s="17"/>
      <c r="N1" s="17"/>
      <c r="O1" s="17"/>
    </row>
    <row r="2" spans="1:15">
      <c r="A2" s="153"/>
      <c r="B2" s="153"/>
      <c r="C2" s="155"/>
      <c r="D2" s="155"/>
      <c r="E2" s="155"/>
      <c r="F2" s="155"/>
      <c r="G2" s="127"/>
      <c r="H2" s="7"/>
      <c r="I2" s="7"/>
      <c r="J2" s="7"/>
      <c r="L2" s="16"/>
      <c r="M2" s="17"/>
      <c r="N2" s="17"/>
      <c r="O2" s="17"/>
    </row>
    <row r="3" spans="1:15">
      <c r="A3" s="153"/>
      <c r="B3" s="153"/>
      <c r="C3" s="155"/>
      <c r="D3" s="155"/>
      <c r="E3" s="155"/>
      <c r="F3" s="155"/>
      <c r="G3" s="127"/>
      <c r="H3" s="7"/>
      <c r="I3" s="7"/>
      <c r="J3" s="7"/>
      <c r="L3" s="16"/>
      <c r="M3" s="17"/>
      <c r="N3" s="17"/>
      <c r="O3" s="17"/>
    </row>
    <row r="4" spans="1:15">
      <c r="A4" s="153"/>
      <c r="B4" s="153"/>
      <c r="C4" s="155"/>
      <c r="D4" s="155"/>
      <c r="E4" s="155"/>
      <c r="F4" s="155"/>
      <c r="G4" s="127"/>
      <c r="H4" s="7"/>
      <c r="I4" s="7"/>
      <c r="J4" s="7"/>
      <c r="L4" s="22"/>
      <c r="M4" s="23"/>
      <c r="N4" s="23"/>
      <c r="O4" s="23"/>
    </row>
    <row r="5" spans="1:15" ht="24" customHeight="1">
      <c r="A5" s="156" t="s">
        <v>1</v>
      </c>
      <c r="B5" s="156"/>
      <c r="C5" s="157" t="s">
        <v>157</v>
      </c>
      <c r="D5" s="158"/>
      <c r="E5" s="158"/>
      <c r="F5" s="158"/>
      <c r="G5" s="87"/>
      <c r="H5" s="7"/>
      <c r="I5" s="7"/>
      <c r="J5" s="7"/>
      <c r="L5" s="16"/>
      <c r="M5" s="17"/>
      <c r="N5" s="17"/>
      <c r="O5" s="17"/>
    </row>
    <row r="6" spans="1:15">
      <c r="A6" s="156" t="s">
        <v>2</v>
      </c>
      <c r="B6" s="156"/>
      <c r="C6" s="157" t="s">
        <v>140</v>
      </c>
      <c r="D6" s="158"/>
      <c r="E6" s="158"/>
      <c r="F6" s="158"/>
      <c r="G6" s="87"/>
      <c r="H6" s="7"/>
      <c r="I6" s="7"/>
      <c r="J6" s="7"/>
      <c r="L6" s="16"/>
      <c r="M6" s="17"/>
      <c r="N6" s="17"/>
      <c r="O6" s="17"/>
    </row>
    <row r="7" spans="1:15">
      <c r="A7" s="156" t="s">
        <v>3</v>
      </c>
      <c r="B7" s="156"/>
      <c r="C7" s="157" t="s">
        <v>164</v>
      </c>
      <c r="D7" s="158"/>
      <c r="E7" s="158"/>
      <c r="F7" s="158"/>
      <c r="G7" s="128"/>
      <c r="H7" s="7"/>
      <c r="I7" s="7"/>
      <c r="J7" s="7"/>
      <c r="K7" s="18"/>
      <c r="L7" s="18"/>
      <c r="M7" s="18"/>
      <c r="N7" s="18"/>
      <c r="O7" s="18"/>
    </row>
    <row r="8" spans="1:15" ht="15.75">
      <c r="A8" s="159" t="s">
        <v>4</v>
      </c>
      <c r="B8" s="159"/>
      <c r="C8" s="160" t="s">
        <v>5</v>
      </c>
      <c r="D8" s="158"/>
      <c r="E8" s="158"/>
      <c r="F8" s="158"/>
      <c r="G8" s="161" t="s">
        <v>141</v>
      </c>
      <c r="H8" s="162"/>
      <c r="I8" s="129" t="s">
        <v>159</v>
      </c>
      <c r="J8" s="163" t="s">
        <v>142</v>
      </c>
      <c r="K8" s="163"/>
      <c r="L8" s="130"/>
      <c r="M8" s="130"/>
      <c r="N8" s="21"/>
      <c r="O8" s="21"/>
    </row>
    <row r="9" spans="1:15">
      <c r="A9" s="164" t="s">
        <v>143</v>
      </c>
      <c r="B9" s="165"/>
      <c r="C9" s="165"/>
      <c r="D9" s="165"/>
      <c r="E9" s="165"/>
      <c r="F9" s="131"/>
      <c r="G9" s="166"/>
      <c r="H9" s="166"/>
      <c r="I9" s="166"/>
      <c r="J9" s="166"/>
      <c r="K9" s="166"/>
      <c r="L9" s="27"/>
      <c r="M9" s="27"/>
      <c r="N9" s="27"/>
      <c r="O9" s="27"/>
    </row>
    <row r="10" spans="1:15">
      <c r="A10" s="167" t="s">
        <v>6</v>
      </c>
      <c r="B10" s="167" t="s">
        <v>144</v>
      </c>
      <c r="C10" s="167" t="s">
        <v>145</v>
      </c>
      <c r="D10" s="168" t="s">
        <v>146</v>
      </c>
      <c r="E10" s="169" t="s">
        <v>147</v>
      </c>
      <c r="F10" s="170" t="s">
        <v>9</v>
      </c>
      <c r="G10" s="173" t="s">
        <v>148</v>
      </c>
      <c r="H10" s="170" t="s">
        <v>149</v>
      </c>
      <c r="I10" s="173" t="s">
        <v>150</v>
      </c>
      <c r="J10" s="173" t="s">
        <v>151</v>
      </c>
      <c r="K10" s="183" t="s">
        <v>152</v>
      </c>
      <c r="L10" s="4"/>
      <c r="M10" s="4"/>
      <c r="N10" s="4"/>
      <c r="O10" s="4"/>
    </row>
    <row r="11" spans="1:15">
      <c r="A11" s="167"/>
      <c r="B11" s="167"/>
      <c r="C11" s="167"/>
      <c r="D11" s="168"/>
      <c r="E11" s="169"/>
      <c r="F11" s="171"/>
      <c r="G11" s="174"/>
      <c r="H11" s="176"/>
      <c r="I11" s="174"/>
      <c r="J11" s="174"/>
      <c r="K11" s="184"/>
      <c r="L11" s="4"/>
      <c r="M11" s="4"/>
      <c r="N11" s="4"/>
      <c r="O11" s="4"/>
    </row>
    <row r="12" spans="1:15" ht="30.75" customHeight="1">
      <c r="A12" s="167"/>
      <c r="B12" s="167"/>
      <c r="C12" s="167"/>
      <c r="D12" s="168"/>
      <c r="E12" s="169"/>
      <c r="F12" s="172"/>
      <c r="G12" s="175"/>
      <c r="H12" s="177"/>
      <c r="I12" s="175"/>
      <c r="J12" s="175"/>
      <c r="K12" s="185"/>
      <c r="L12" s="4"/>
      <c r="M12" s="4"/>
      <c r="N12" s="4"/>
      <c r="O12" s="4"/>
    </row>
    <row r="13" spans="1:15" ht="38.25">
      <c r="A13" s="10">
        <v>1</v>
      </c>
      <c r="B13" s="88" t="s">
        <v>86</v>
      </c>
      <c r="C13" s="90" t="s">
        <v>93</v>
      </c>
      <c r="D13" s="66">
        <v>6</v>
      </c>
      <c r="E13" s="65"/>
      <c r="F13" s="95" t="s">
        <v>97</v>
      </c>
      <c r="G13" s="44">
        <v>130.6</v>
      </c>
      <c r="H13" s="133">
        <v>1</v>
      </c>
      <c r="I13" s="134">
        <v>100</v>
      </c>
      <c r="J13" s="133" t="s">
        <v>160</v>
      </c>
      <c r="K13" s="91">
        <v>13</v>
      </c>
    </row>
    <row r="14" spans="1:15" ht="38.25">
      <c r="A14" s="10">
        <v>2</v>
      </c>
      <c r="B14" s="88" t="s">
        <v>78</v>
      </c>
      <c r="C14" s="90" t="s">
        <v>58</v>
      </c>
      <c r="D14" s="91">
        <v>5</v>
      </c>
      <c r="E14" s="65"/>
      <c r="F14" s="95" t="s">
        <v>96</v>
      </c>
      <c r="G14" s="44">
        <v>90.8</v>
      </c>
      <c r="H14" s="133">
        <v>2</v>
      </c>
      <c r="I14" s="134">
        <f>G14/G13*100</f>
        <v>69.525267993874422</v>
      </c>
      <c r="J14" s="133" t="s">
        <v>160</v>
      </c>
      <c r="K14" s="91">
        <v>11</v>
      </c>
    </row>
    <row r="15" spans="1:15" ht="38.25">
      <c r="A15" s="10">
        <v>3</v>
      </c>
      <c r="B15" s="89" t="s">
        <v>79</v>
      </c>
      <c r="C15" s="90" t="s">
        <v>58</v>
      </c>
      <c r="D15" s="91">
        <v>5</v>
      </c>
      <c r="E15" s="65"/>
      <c r="F15" s="96" t="s">
        <v>97</v>
      </c>
      <c r="G15" s="44">
        <v>90.4</v>
      </c>
      <c r="H15" s="133">
        <v>3</v>
      </c>
      <c r="I15" s="134">
        <f>G15/G13*100</f>
        <v>69.21898928024504</v>
      </c>
      <c r="J15" s="133" t="s">
        <v>160</v>
      </c>
      <c r="K15" s="91">
        <v>9</v>
      </c>
    </row>
    <row r="16" spans="1:15" ht="38.25">
      <c r="A16" s="10">
        <v>4</v>
      </c>
      <c r="B16" s="88" t="s">
        <v>80</v>
      </c>
      <c r="C16" s="90" t="s">
        <v>60</v>
      </c>
      <c r="D16" s="91">
        <v>5</v>
      </c>
      <c r="E16" s="65"/>
      <c r="F16" s="95" t="s">
        <v>98</v>
      </c>
      <c r="G16" s="44">
        <v>86.4</v>
      </c>
      <c r="H16" s="133">
        <v>4</v>
      </c>
      <c r="I16" s="134">
        <f>G16/G13*100</f>
        <v>66.156202143951006</v>
      </c>
      <c r="J16" s="133">
        <v>1</v>
      </c>
      <c r="K16" s="91">
        <v>8</v>
      </c>
    </row>
    <row r="17" spans="1:15" ht="25.5">
      <c r="A17" s="10">
        <v>5</v>
      </c>
      <c r="B17" s="89" t="s">
        <v>83</v>
      </c>
      <c r="C17" s="90" t="s">
        <v>90</v>
      </c>
      <c r="D17" s="91">
        <v>4</v>
      </c>
      <c r="E17" s="65"/>
      <c r="F17" s="96" t="s">
        <v>101</v>
      </c>
      <c r="G17" s="132">
        <v>76</v>
      </c>
      <c r="H17" s="133">
        <v>5</v>
      </c>
      <c r="I17" s="134">
        <f>G17/G13*100</f>
        <v>58.192955589586525</v>
      </c>
      <c r="J17" s="133">
        <v>1</v>
      </c>
      <c r="K17" s="91">
        <v>7</v>
      </c>
    </row>
    <row r="18" spans="1:15" ht="38.25">
      <c r="A18" s="10">
        <v>6</v>
      </c>
      <c r="B18" s="89" t="s">
        <v>84</v>
      </c>
      <c r="C18" s="90" t="s">
        <v>91</v>
      </c>
      <c r="D18" s="91">
        <v>4</v>
      </c>
      <c r="E18" s="65"/>
      <c r="F18" s="96" t="s">
        <v>102</v>
      </c>
      <c r="G18" s="132">
        <v>61.8</v>
      </c>
      <c r="H18" s="133">
        <v>6</v>
      </c>
      <c r="I18" s="134">
        <f>G18/G13*100</f>
        <v>47.320061255742722</v>
      </c>
      <c r="J18" s="133">
        <v>1</v>
      </c>
      <c r="K18" s="91">
        <v>6</v>
      </c>
    </row>
    <row r="19" spans="1:15" ht="25.5">
      <c r="A19" s="10">
        <v>7</v>
      </c>
      <c r="B19" s="88" t="s">
        <v>88</v>
      </c>
      <c r="C19" s="90" t="s">
        <v>95</v>
      </c>
      <c r="D19" s="91">
        <v>4</v>
      </c>
      <c r="E19" s="92"/>
      <c r="F19" s="97" t="s">
        <v>105</v>
      </c>
      <c r="G19" s="132">
        <v>59</v>
      </c>
      <c r="H19" s="133">
        <v>7</v>
      </c>
      <c r="I19" s="134">
        <f>G19/G13*100</f>
        <v>45.176110260336912</v>
      </c>
      <c r="J19" s="133">
        <v>1</v>
      </c>
      <c r="K19" s="91" t="s">
        <v>67</v>
      </c>
    </row>
    <row r="20" spans="1:15" ht="25.5">
      <c r="A20" s="10">
        <v>8</v>
      </c>
      <c r="B20" s="88" t="s">
        <v>85</v>
      </c>
      <c r="C20" s="90" t="s">
        <v>92</v>
      </c>
      <c r="D20" s="91">
        <v>4</v>
      </c>
      <c r="E20" s="90"/>
      <c r="F20" s="95" t="s">
        <v>103</v>
      </c>
      <c r="G20" s="132">
        <v>58</v>
      </c>
      <c r="H20" s="133">
        <v>8</v>
      </c>
      <c r="I20" s="134">
        <v>44.4</v>
      </c>
      <c r="J20" s="133">
        <v>1</v>
      </c>
      <c r="K20" s="91"/>
    </row>
    <row r="21" spans="1:15" ht="38.25">
      <c r="A21" s="10">
        <v>9</v>
      </c>
      <c r="B21" s="88" t="s">
        <v>87</v>
      </c>
      <c r="C21" s="90" t="s">
        <v>94</v>
      </c>
      <c r="D21" s="91">
        <v>4</v>
      </c>
      <c r="E21" s="90"/>
      <c r="F21" s="95" t="s">
        <v>104</v>
      </c>
      <c r="G21" s="132">
        <v>42</v>
      </c>
      <c r="H21" s="133">
        <v>9</v>
      </c>
      <c r="I21" s="134">
        <v>32.200000000000003</v>
      </c>
      <c r="J21" s="133">
        <v>1</v>
      </c>
      <c r="K21" s="91"/>
    </row>
    <row r="22" spans="1:15" ht="38.25">
      <c r="A22" s="10">
        <v>10</v>
      </c>
      <c r="B22" s="88" t="s">
        <v>81</v>
      </c>
      <c r="C22" s="90" t="s">
        <v>89</v>
      </c>
      <c r="D22" s="91">
        <v>4</v>
      </c>
      <c r="E22" s="94"/>
      <c r="F22" s="95" t="s">
        <v>99</v>
      </c>
      <c r="G22" s="132"/>
      <c r="H22" s="133"/>
      <c r="I22" s="134">
        <f>G22/G16*100</f>
        <v>0</v>
      </c>
      <c r="J22" s="133"/>
      <c r="K22" s="91"/>
    </row>
    <row r="23" spans="1:15" ht="38.25">
      <c r="A23" s="152">
        <v>11</v>
      </c>
      <c r="B23" s="88" t="s">
        <v>82</v>
      </c>
      <c r="C23" s="90" t="s">
        <v>59</v>
      </c>
      <c r="D23" s="91">
        <v>6</v>
      </c>
      <c r="E23" s="92"/>
      <c r="F23" s="95" t="s">
        <v>100</v>
      </c>
      <c r="G23" s="132"/>
      <c r="H23" s="151"/>
      <c r="I23" s="134">
        <f>G23/G13*100</f>
        <v>0</v>
      </c>
      <c r="J23" s="133"/>
      <c r="K23" s="91" t="s">
        <v>67</v>
      </c>
    </row>
    <row r="24" spans="1:15">
      <c r="A24" s="135"/>
      <c r="B24" s="136"/>
      <c r="C24" s="136"/>
      <c r="D24" s="137"/>
      <c r="E24" s="138"/>
      <c r="F24" s="138"/>
      <c r="G24" s="139"/>
      <c r="H24" s="139"/>
      <c r="I24" s="139"/>
      <c r="J24" s="139"/>
      <c r="K24" s="140"/>
    </row>
    <row r="25" spans="1:15" ht="25.5" customHeight="1">
      <c r="A25" s="8"/>
      <c r="B25" s="186" t="s">
        <v>158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</row>
    <row r="26" spans="1:15">
      <c r="A26" s="8"/>
      <c r="B26" s="178" t="s">
        <v>153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1:15">
      <c r="A27" s="8"/>
      <c r="B27" s="13"/>
      <c r="C27" s="13"/>
      <c r="D27" s="13"/>
      <c r="G27" s="13"/>
      <c r="H27" s="13"/>
      <c r="I27" s="13"/>
      <c r="J27" s="13"/>
      <c r="K27" s="13"/>
    </row>
    <row r="28" spans="1:15">
      <c r="A28" s="141"/>
      <c r="B28" s="141" t="s">
        <v>154</v>
      </c>
      <c r="C28" s="142"/>
      <c r="D28" s="180" t="s">
        <v>161</v>
      </c>
      <c r="E28" s="181"/>
      <c r="F28" s="181"/>
      <c r="G28" s="143"/>
      <c r="H28" s="144"/>
      <c r="I28" s="141"/>
      <c r="J28" s="141"/>
      <c r="K28" s="144"/>
      <c r="L28" s="144"/>
      <c r="M28" s="144"/>
      <c r="N28" s="144"/>
      <c r="O28" s="144"/>
    </row>
    <row r="29" spans="1:15">
      <c r="A29" s="141"/>
      <c r="B29" s="141"/>
      <c r="C29" s="142"/>
      <c r="D29" s="15"/>
      <c r="E29" s="14"/>
      <c r="F29" s="14"/>
      <c r="G29" s="143"/>
      <c r="H29" s="144"/>
      <c r="I29" s="141"/>
      <c r="J29" s="141"/>
      <c r="K29" s="144"/>
      <c r="L29" s="144"/>
      <c r="M29" s="144"/>
      <c r="N29" s="144"/>
      <c r="O29" s="144"/>
    </row>
    <row r="30" spans="1:15">
      <c r="A30" s="145"/>
      <c r="B30" s="141" t="s">
        <v>155</v>
      </c>
      <c r="C30" s="146"/>
      <c r="D30" s="180" t="s">
        <v>163</v>
      </c>
      <c r="E30" s="181"/>
      <c r="F30" s="181"/>
      <c r="G30" s="147"/>
      <c r="H30" s="147"/>
      <c r="I30" s="141"/>
      <c r="J30" s="141"/>
      <c r="K30" s="147"/>
      <c r="L30" s="147"/>
      <c r="M30" s="147"/>
      <c r="N30" s="147"/>
      <c r="O30" s="147"/>
    </row>
    <row r="31" spans="1:15">
      <c r="A31" s="145"/>
      <c r="B31" s="141"/>
      <c r="C31" s="148"/>
      <c r="D31" s="149"/>
      <c r="E31" s="141"/>
      <c r="F31" s="141"/>
      <c r="G31" s="147"/>
      <c r="H31" s="147"/>
      <c r="I31" s="141"/>
      <c r="J31" s="141"/>
      <c r="K31" s="147"/>
      <c r="L31" s="147"/>
      <c r="M31" s="147"/>
      <c r="N31" s="147"/>
      <c r="O31" s="147"/>
    </row>
    <row r="32" spans="1:15">
      <c r="A32" s="141"/>
      <c r="B32" s="141" t="s">
        <v>156</v>
      </c>
      <c r="C32" s="142"/>
      <c r="D32" s="182" t="s">
        <v>162</v>
      </c>
      <c r="E32" s="181"/>
      <c r="F32" s="181"/>
      <c r="G32" s="141"/>
      <c r="H32" s="144"/>
      <c r="I32" s="141"/>
      <c r="J32" s="141"/>
      <c r="K32" s="144"/>
      <c r="L32" s="144"/>
      <c r="M32" s="144"/>
      <c r="N32" s="144"/>
      <c r="O32" s="144"/>
    </row>
    <row r="33" spans="1:15">
      <c r="A33" s="141"/>
      <c r="B33" s="141"/>
      <c r="C33" s="144"/>
      <c r="D33" s="150"/>
      <c r="E33" s="141"/>
      <c r="F33" s="141"/>
      <c r="G33" s="141"/>
      <c r="H33" s="144"/>
      <c r="I33" s="141"/>
      <c r="J33" s="141"/>
      <c r="K33" s="144"/>
      <c r="L33" s="144"/>
      <c r="M33" s="144"/>
      <c r="N33" s="144"/>
      <c r="O33" s="144"/>
    </row>
  </sheetData>
  <mergeCells count="30">
    <mergeCell ref="B26:N26"/>
    <mergeCell ref="D28:F28"/>
    <mergeCell ref="D30:F30"/>
    <mergeCell ref="D32:F32"/>
    <mergeCell ref="I10:I12"/>
    <mergeCell ref="J10:J12"/>
    <mergeCell ref="K10:K12"/>
    <mergeCell ref="B25:O25"/>
    <mergeCell ref="A9:E9"/>
    <mergeCell ref="G9:K9"/>
    <mergeCell ref="A10:A12"/>
    <mergeCell ref="B10:B12"/>
    <mergeCell ref="C10:C12"/>
    <mergeCell ref="D10:D12"/>
    <mergeCell ref="E10:E12"/>
    <mergeCell ref="F10:F12"/>
    <mergeCell ref="G10:G12"/>
    <mergeCell ref="H10:H12"/>
    <mergeCell ref="G8:H8"/>
    <mergeCell ref="J8:K8"/>
    <mergeCell ref="A6:B6"/>
    <mergeCell ref="C6:F6"/>
    <mergeCell ref="A7:B7"/>
    <mergeCell ref="C7:F7"/>
    <mergeCell ref="A1:B4"/>
    <mergeCell ref="C1:F4"/>
    <mergeCell ref="A5:B5"/>
    <mergeCell ref="C5:F5"/>
    <mergeCell ref="A8:B8"/>
    <mergeCell ref="C8:F8"/>
  </mergeCells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topLeftCell="A8" workbookViewId="0">
      <selection activeCell="J22" sqref="J22"/>
    </sheetView>
  </sheetViews>
  <sheetFormatPr defaultRowHeight="15"/>
  <cols>
    <col min="1" max="1" width="3.7109375" customWidth="1"/>
    <col min="2" max="2" width="32.8554687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22.71093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36"/>
      <c r="E6" s="236"/>
      <c r="F6" s="23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36"/>
      <c r="E7" s="236"/>
      <c r="F7" s="237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73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22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25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72" t="str">
        <f>'Итоговый судейский'!B13</f>
        <v>Романов Д.А.                                                  (Московская область, г. Лыткарино)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57">
        <v>5</v>
      </c>
      <c r="F13" s="57" t="str">
        <f>'Итоговый судейский'!F13</f>
        <v>23.07 - 14.08.2016</v>
      </c>
      <c r="G13" s="70">
        <v>68</v>
      </c>
      <c r="H13" s="70">
        <v>8</v>
      </c>
      <c r="I13" s="70">
        <v>3</v>
      </c>
      <c r="J13" s="70">
        <v>4</v>
      </c>
      <c r="K13" s="70">
        <v>2</v>
      </c>
      <c r="L13" s="70">
        <v>10</v>
      </c>
      <c r="M13" s="70">
        <v>6</v>
      </c>
      <c r="N13" s="69">
        <f t="shared" ref="N13:N21" si="0">SUM(G13:M13)</f>
        <v>101</v>
      </c>
      <c r="O13" s="11"/>
    </row>
    <row r="14" spans="1:20" ht="30" customHeight="1">
      <c r="A14" s="10">
        <f t="shared" ref="A14:A20" si="1">A13+1</f>
        <v>2</v>
      </c>
      <c r="B14" s="72" t="str">
        <f>'Итоговый судейский'!B14</f>
        <v>Бывшева Г.В.                                                                           (Московская область, г. Королев)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57">
        <v>5</v>
      </c>
      <c r="F14" s="57" t="str">
        <f>'Итоговый судейский'!F14</f>
        <v>08.07 - 31.07.2016</v>
      </c>
      <c r="G14" s="70">
        <v>75</v>
      </c>
      <c r="H14" s="70">
        <v>6</v>
      </c>
      <c r="I14" s="70">
        <v>2</v>
      </c>
      <c r="J14" s="70">
        <v>3</v>
      </c>
      <c r="K14" s="70">
        <v>2</v>
      </c>
      <c r="L14" s="70">
        <v>13</v>
      </c>
      <c r="M14" s="70">
        <v>3</v>
      </c>
      <c r="N14" s="69">
        <f t="shared" si="0"/>
        <v>104</v>
      </c>
      <c r="O14" s="11"/>
    </row>
    <row r="15" spans="1:20" ht="30" customHeight="1">
      <c r="A15" s="10">
        <f t="shared" si="1"/>
        <v>3</v>
      </c>
      <c r="B15" s="72" t="str">
        <f>'Итоговый судейский'!B15</f>
        <v>Гришин Д.В.                                    (Московская область, г. Химки)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57">
        <v>5</v>
      </c>
      <c r="F15" s="57" t="str">
        <f>'Итоговый судейский'!F15</f>
        <v>23.07 - 14.08.2016</v>
      </c>
      <c r="G15" s="70">
        <v>70</v>
      </c>
      <c r="H15" s="70">
        <v>8</v>
      </c>
      <c r="I15" s="70">
        <v>3</v>
      </c>
      <c r="J15" s="70">
        <v>2</v>
      </c>
      <c r="K15" s="70">
        <v>1</v>
      </c>
      <c r="L15" s="70">
        <v>4</v>
      </c>
      <c r="M15" s="70">
        <v>4</v>
      </c>
      <c r="N15" s="69">
        <f t="shared" si="0"/>
        <v>92</v>
      </c>
      <c r="O15" s="11"/>
    </row>
    <row r="16" spans="1:20" ht="30" customHeight="1">
      <c r="A16" s="10">
        <f t="shared" si="1"/>
        <v>4</v>
      </c>
      <c r="B16" s="72" t="str">
        <f>'Итоговый судейский'!B16</f>
        <v>Караваев А.Н.                                     (Волгоградская область, г. Волгоград)</v>
      </c>
      <c r="C16" s="57" t="str">
        <f>'Итоговый судейский'!C16</f>
        <v>Кавказ</v>
      </c>
      <c r="D16" s="57">
        <f>'Итоговый судейский'!D16</f>
        <v>5</v>
      </c>
      <c r="E16" s="57"/>
      <c r="F16" s="57" t="str">
        <f>'Итоговый судейский'!F16</f>
        <v>30.07 - 15.08.2016</v>
      </c>
      <c r="G16" s="70"/>
      <c r="H16" s="70"/>
      <c r="I16" s="70"/>
      <c r="J16" s="70"/>
      <c r="K16" s="70"/>
      <c r="L16" s="70"/>
      <c r="M16" s="70"/>
      <c r="N16" s="69">
        <f t="shared" si="0"/>
        <v>0</v>
      </c>
      <c r="O16" s="11"/>
    </row>
    <row r="17" spans="1:15" ht="30" customHeight="1">
      <c r="A17" s="10">
        <f t="shared" si="1"/>
        <v>5</v>
      </c>
      <c r="B17" s="72" t="str">
        <f>'Итоговый судейский'!B17</f>
        <v>Кузов А.В.                                                                                         (г. Москва)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57"/>
      <c r="F17" s="57" t="str">
        <f>'Итоговый судейский'!F17</f>
        <v xml:space="preserve">31.07 - 19.08.2016 </v>
      </c>
      <c r="G17" s="70"/>
      <c r="H17" s="70"/>
      <c r="I17" s="70"/>
      <c r="J17" s="70"/>
      <c r="K17" s="70"/>
      <c r="L17" s="70"/>
      <c r="M17" s="70"/>
      <c r="N17" s="69">
        <f t="shared" si="0"/>
        <v>0</v>
      </c>
      <c r="O17" s="11"/>
    </row>
    <row r="18" spans="1:15" ht="30" customHeight="1">
      <c r="A18" s="10">
        <f t="shared" si="1"/>
        <v>6</v>
      </c>
      <c r="B18" s="72" t="str">
        <f>'Итоговый судейский'!B18</f>
        <v>Матюшкин С.В.                                                  (Тульская область, ст. Узловая)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57">
        <v>4</v>
      </c>
      <c r="F18" s="57" t="str">
        <f>'Итоговый судейский'!F18</f>
        <v>05.02 - 22.02.2016</v>
      </c>
      <c r="G18" s="86">
        <v>48</v>
      </c>
      <c r="H18" s="86">
        <v>7</v>
      </c>
      <c r="I18" s="86">
        <v>5</v>
      </c>
      <c r="J18" s="86">
        <v>5</v>
      </c>
      <c r="K18" s="86">
        <v>2</v>
      </c>
      <c r="L18" s="86">
        <v>13</v>
      </c>
      <c r="M18" s="86">
        <v>5</v>
      </c>
      <c r="N18" s="69">
        <f t="shared" si="0"/>
        <v>85</v>
      </c>
      <c r="O18" s="11"/>
    </row>
    <row r="19" spans="1:15" ht="30" customHeight="1">
      <c r="A19" s="10">
        <f t="shared" si="1"/>
        <v>7</v>
      </c>
      <c r="B19" s="72" t="str">
        <f>'Итоговый судейский'!B19</f>
        <v>Устинов А.В.                                                     (г. Москва)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57">
        <v>4</v>
      </c>
      <c r="F19" s="57" t="str">
        <f>'Итоговый судейский'!F19</f>
        <v>16.07 - 01.08.2016</v>
      </c>
      <c r="G19" s="45">
        <v>45</v>
      </c>
      <c r="H19" s="45">
        <v>10</v>
      </c>
      <c r="I19" s="45">
        <v>3</v>
      </c>
      <c r="J19" s="45">
        <v>3</v>
      </c>
      <c r="K19" s="45">
        <v>2</v>
      </c>
      <c r="L19" s="45">
        <v>7</v>
      </c>
      <c r="M19" s="45">
        <v>5</v>
      </c>
      <c r="N19" s="69">
        <f t="shared" si="0"/>
        <v>75</v>
      </c>
      <c r="O19" s="12"/>
    </row>
    <row r="20" spans="1:15" ht="30" customHeight="1">
      <c r="A20" s="10">
        <f t="shared" si="1"/>
        <v>8</v>
      </c>
      <c r="B20" s="72" t="str">
        <f>'Итоговый судейский'!B20</f>
        <v>Прошкин О.В.                                                 (г. Москва)</v>
      </c>
      <c r="C20" s="57" t="str">
        <f>'Итоговый судейский'!C20</f>
        <v>Армения</v>
      </c>
      <c r="D20" s="57">
        <f>'Итоговый судейский'!D20</f>
        <v>4</v>
      </c>
      <c r="E20" s="57">
        <v>4</v>
      </c>
      <c r="F20" s="57" t="str">
        <f>'Итоговый судейский'!F20</f>
        <v>16.07 - 02.08.2016</v>
      </c>
      <c r="G20" s="77">
        <v>44</v>
      </c>
      <c r="H20" s="77">
        <v>5</v>
      </c>
      <c r="I20" s="77">
        <v>0</v>
      </c>
      <c r="J20" s="77">
        <v>2</v>
      </c>
      <c r="K20" s="77">
        <v>1</v>
      </c>
      <c r="L20" s="77">
        <v>2</v>
      </c>
      <c r="M20" s="77">
        <v>4</v>
      </c>
      <c r="N20" s="69">
        <f t="shared" si="0"/>
        <v>58</v>
      </c>
      <c r="O20" s="12"/>
    </row>
    <row r="21" spans="1:15" ht="34.5" customHeight="1">
      <c r="A21" s="10">
        <v>9</v>
      </c>
      <c r="B21" s="72" t="str">
        <f>'Итоговый судейский'!B21</f>
        <v>Тимошин И.А.                             (Челебинская область, г. Челебинск)</v>
      </c>
      <c r="C21" s="57" t="str">
        <f>'Итоговый судейский'!C21</f>
        <v>Альпы</v>
      </c>
      <c r="D21" s="57">
        <f>'Итоговый судейский'!D21</f>
        <v>4</v>
      </c>
      <c r="E21" s="57">
        <v>6</v>
      </c>
      <c r="F21" s="57" t="str">
        <f>'Итоговый судейский'!F21</f>
        <v>27.07 - 14.08.2016</v>
      </c>
      <c r="G21" s="45">
        <v>96</v>
      </c>
      <c r="H21" s="45">
        <v>9</v>
      </c>
      <c r="I21" s="45">
        <v>0</v>
      </c>
      <c r="J21" s="45">
        <v>2</v>
      </c>
      <c r="K21" s="45">
        <v>3</v>
      </c>
      <c r="L21" s="45">
        <v>8</v>
      </c>
      <c r="M21" s="45">
        <v>8</v>
      </c>
      <c r="N21" s="69">
        <f t="shared" si="0"/>
        <v>126</v>
      </c>
      <c r="O21" s="11"/>
    </row>
    <row r="22" spans="1:15" ht="30" customHeight="1">
      <c r="A22" s="10">
        <v>10</v>
      </c>
      <c r="B22" s="72" t="str">
        <f>'Итоговый судейский'!B22</f>
        <v>Комаров Н.А.                                    (Волгоградская область, г. Волгоград)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57">
        <v>3</v>
      </c>
      <c r="F22" s="57" t="str">
        <f>'Итоговый судейский'!F22</f>
        <v>04.10 - 26.10.2016</v>
      </c>
      <c r="G22" s="45">
        <v>30</v>
      </c>
      <c r="H22" s="45">
        <v>5</v>
      </c>
      <c r="I22" s="45">
        <v>1</v>
      </c>
      <c r="J22" s="45">
        <v>2</v>
      </c>
      <c r="K22" s="45">
        <v>2</v>
      </c>
      <c r="L22" s="45">
        <v>0</v>
      </c>
      <c r="M22" s="45">
        <v>5</v>
      </c>
      <c r="N22" s="69">
        <f>SUM(G22:M22)</f>
        <v>45</v>
      </c>
      <c r="O22" s="11"/>
    </row>
    <row r="23" spans="1:15" ht="30" customHeight="1">
      <c r="A23" s="10">
        <v>11</v>
      </c>
      <c r="B23" s="72" t="str">
        <f>'Итоговый судейский'!B23</f>
        <v>Карпунин Д.О.                                             (Свердловская область, г. Новоуральск)</v>
      </c>
      <c r="C23" s="57" t="str">
        <f>'Итоговый судейский'!C23</f>
        <v>Алтай</v>
      </c>
      <c r="D23" s="57">
        <f>'Итоговый судейский'!D23</f>
        <v>4</v>
      </c>
      <c r="E23" s="57">
        <v>4</v>
      </c>
      <c r="F23" s="57" t="str">
        <f>'Итоговый судейский'!F23</f>
        <v>11.08 - 23.08.2016</v>
      </c>
      <c r="G23" s="45">
        <v>48</v>
      </c>
      <c r="H23" s="45">
        <v>4</v>
      </c>
      <c r="I23" s="45">
        <v>4</v>
      </c>
      <c r="J23" s="45">
        <v>4</v>
      </c>
      <c r="K23" s="45">
        <v>2</v>
      </c>
      <c r="L23" s="45">
        <v>0</v>
      </c>
      <c r="M23" s="45">
        <v>6</v>
      </c>
      <c r="N23" s="69">
        <f>SUM(G23:M23)</f>
        <v>68</v>
      </c>
      <c r="O23" s="11"/>
    </row>
    <row r="24" spans="1:15" ht="30" customHeight="1">
      <c r="A24" s="10">
        <v>12</v>
      </c>
      <c r="B24" s="72" t="e">
        <f>'Итоговый судейский'!#REF!</f>
        <v>#REF!</v>
      </c>
      <c r="C24" s="57" t="e">
        <f>'Итоговый судейский'!#REF!</f>
        <v>#REF!</v>
      </c>
      <c r="D24" s="57" t="e">
        <f>'Итоговый судейский'!#REF!</f>
        <v>#REF!</v>
      </c>
      <c r="E24" s="57"/>
      <c r="F24" s="57" t="e">
        <f>'Итоговый судейский'!#REF!</f>
        <v>#REF!</v>
      </c>
      <c r="G24" s="45"/>
      <c r="H24" s="45"/>
      <c r="I24" s="45"/>
      <c r="J24" s="45"/>
      <c r="K24" s="45"/>
      <c r="L24" s="45"/>
      <c r="M24" s="45"/>
      <c r="N24" s="69">
        <f>SUM(G24:M24)</f>
        <v>0</v>
      </c>
      <c r="O24" s="11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74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</sheetData>
  <sheetProtection sort="0" autoFilter="0"/>
  <mergeCells count="29">
    <mergeCell ref="B27:N27"/>
    <mergeCell ref="E11:E12"/>
    <mergeCell ref="G11:G12"/>
    <mergeCell ref="H11:H12"/>
    <mergeCell ref="I11:K11"/>
    <mergeCell ref="L11:L12"/>
    <mergeCell ref="M11:M12"/>
    <mergeCell ref="I9:O9"/>
    <mergeCell ref="A10:A12"/>
    <mergeCell ref="B10:B12"/>
    <mergeCell ref="C10:C12"/>
    <mergeCell ref="D10:E10"/>
    <mergeCell ref="F10:F12"/>
    <mergeCell ref="G10:M10"/>
    <mergeCell ref="N10:N12"/>
    <mergeCell ref="O10:O12"/>
    <mergeCell ref="D11:D12"/>
    <mergeCell ref="A8:B8"/>
    <mergeCell ref="C8:F8"/>
    <mergeCell ref="A9:F9"/>
    <mergeCell ref="A6:B6"/>
    <mergeCell ref="C6:F6"/>
    <mergeCell ref="A7:B7"/>
    <mergeCell ref="C7:F7"/>
    <mergeCell ref="A1:B4"/>
    <mergeCell ref="C1:F4"/>
    <mergeCell ref="A5:B5"/>
    <mergeCell ref="C5:F5"/>
    <mergeCell ref="G7:H7"/>
  </mergeCells>
  <phoneticPr fontId="0" type="noConversion"/>
  <pageMargins left="0.7" right="0.7" top="0.75" bottom="0.75" header="0.3" footer="0.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F17" sqref="F17"/>
    </sheetView>
  </sheetViews>
  <sheetFormatPr defaultRowHeight="15"/>
  <cols>
    <col min="1" max="1" width="3.7109375" customWidth="1"/>
    <col min="2" max="2" width="37.42578125" customWidth="1"/>
    <col min="3" max="3" width="25.7109375" customWidth="1"/>
    <col min="4" max="4" width="9.5703125" customWidth="1"/>
    <col min="5" max="5" width="10" customWidth="1"/>
    <col min="6" max="6" width="16.85546875" customWidth="1"/>
    <col min="7" max="11" width="2.7109375" style="37" customWidth="1"/>
    <col min="12" max="12" width="8.7109375" style="37" customWidth="1"/>
    <col min="13" max="13" width="5.7109375" style="37" customWidth="1"/>
    <col min="14" max="14" width="19.28515625" style="37" customWidth="1"/>
  </cols>
  <sheetData>
    <row r="1" spans="1:15">
      <c r="A1" s="153" t="s">
        <v>0</v>
      </c>
      <c r="B1" s="153"/>
      <c r="C1" s="187" t="s">
        <v>55</v>
      </c>
      <c r="D1" s="155"/>
      <c r="E1" s="155"/>
      <c r="F1" s="155"/>
      <c r="G1" s="31"/>
      <c r="H1" s="31"/>
      <c r="I1" s="31"/>
      <c r="J1" s="31"/>
      <c r="K1" s="31"/>
      <c r="L1" s="38"/>
      <c r="M1" s="31"/>
    </row>
    <row r="2" spans="1:15">
      <c r="A2" s="153"/>
      <c r="B2" s="153"/>
      <c r="C2" s="155"/>
      <c r="D2" s="155"/>
      <c r="E2" s="155"/>
      <c r="F2" s="155"/>
      <c r="G2" s="32"/>
      <c r="H2" s="32"/>
      <c r="I2" s="32"/>
      <c r="J2" s="32"/>
      <c r="K2" s="32"/>
      <c r="L2" s="43"/>
      <c r="M2" s="31"/>
      <c r="N2" s="30" t="s">
        <v>39</v>
      </c>
    </row>
    <row r="3" spans="1:15">
      <c r="A3" s="153"/>
      <c r="B3" s="153"/>
      <c r="C3" s="155"/>
      <c r="D3" s="155"/>
      <c r="E3" s="155"/>
      <c r="F3" s="155"/>
      <c r="G3" s="32"/>
      <c r="H3" s="32"/>
      <c r="I3" s="32"/>
      <c r="J3" s="32"/>
      <c r="K3" s="32"/>
      <c r="L3" s="43"/>
      <c r="M3" s="31"/>
    </row>
    <row r="4" spans="1:15">
      <c r="A4" s="153"/>
      <c r="B4" s="153"/>
      <c r="C4" s="155"/>
      <c r="D4" s="155"/>
      <c r="E4" s="155"/>
      <c r="F4" s="155"/>
      <c r="G4" s="32"/>
      <c r="H4" s="32"/>
      <c r="I4" s="32"/>
      <c r="J4" s="32"/>
      <c r="K4" s="32"/>
      <c r="L4" s="43"/>
      <c r="M4" s="31"/>
    </row>
    <row r="5" spans="1:15">
      <c r="A5" s="156" t="s">
        <v>1</v>
      </c>
      <c r="B5" s="156"/>
      <c r="C5" s="188" t="s">
        <v>77</v>
      </c>
      <c r="D5" s="189"/>
      <c r="E5" s="189"/>
      <c r="F5" s="189"/>
      <c r="G5" s="32"/>
      <c r="H5" s="32"/>
      <c r="I5" s="32"/>
      <c r="J5" s="32"/>
      <c r="K5" s="32"/>
      <c r="L5" s="43"/>
      <c r="M5" s="31"/>
    </row>
    <row r="6" spans="1:15">
      <c r="A6" s="156" t="s">
        <v>2</v>
      </c>
      <c r="B6" s="156"/>
      <c r="C6" s="188" t="s">
        <v>56</v>
      </c>
      <c r="D6" s="189"/>
      <c r="E6" s="189"/>
      <c r="F6" s="189"/>
      <c r="G6" s="32"/>
      <c r="H6" s="32"/>
      <c r="I6" s="32"/>
      <c r="J6" s="32"/>
      <c r="K6" s="32"/>
      <c r="L6" s="43"/>
      <c r="M6" s="31"/>
    </row>
    <row r="7" spans="1:15">
      <c r="A7" s="156" t="s">
        <v>3</v>
      </c>
      <c r="B7" s="156"/>
      <c r="C7" s="188" t="s">
        <v>57</v>
      </c>
      <c r="D7" s="189"/>
      <c r="E7" s="189"/>
      <c r="F7" s="189"/>
      <c r="G7" s="32"/>
      <c r="H7" s="32"/>
      <c r="I7" s="32"/>
      <c r="J7" s="32"/>
      <c r="K7" s="32"/>
      <c r="L7" s="43"/>
      <c r="M7" s="31"/>
    </row>
    <row r="8" spans="1:15" ht="15" customHeight="1">
      <c r="A8" s="159" t="s">
        <v>4</v>
      </c>
      <c r="B8" s="159"/>
      <c r="C8" s="190" t="s">
        <v>5</v>
      </c>
      <c r="D8" s="191"/>
      <c r="E8" s="191"/>
      <c r="F8" s="191"/>
      <c r="G8" s="32"/>
      <c r="H8" s="32"/>
      <c r="I8" s="32"/>
      <c r="J8" s="32"/>
      <c r="K8" s="32"/>
      <c r="L8" s="43"/>
      <c r="M8" s="31"/>
    </row>
    <row r="9" spans="1:15">
      <c r="A9" s="192" t="s">
        <v>76</v>
      </c>
      <c r="B9" s="193"/>
      <c r="C9" s="193"/>
      <c r="D9" s="193"/>
      <c r="E9" s="193"/>
      <c r="F9" s="194"/>
      <c r="G9" s="42"/>
      <c r="H9" s="203" t="s">
        <v>180</v>
      </c>
      <c r="I9" s="204"/>
      <c r="J9" s="204"/>
      <c r="K9" s="204"/>
      <c r="L9" s="204"/>
      <c r="M9" s="204"/>
      <c r="N9" s="204"/>
    </row>
    <row r="10" spans="1:15">
      <c r="A10" s="183" t="s">
        <v>6</v>
      </c>
      <c r="B10" s="183" t="s">
        <v>52</v>
      </c>
      <c r="C10" s="183" t="s">
        <v>7</v>
      </c>
      <c r="D10" s="197" t="s">
        <v>8</v>
      </c>
      <c r="E10" s="198"/>
      <c r="F10" s="199" t="s">
        <v>9</v>
      </c>
      <c r="G10" s="209" t="s">
        <v>10</v>
      </c>
      <c r="H10" s="209"/>
      <c r="I10" s="209"/>
      <c r="J10" s="209"/>
      <c r="K10" s="209"/>
      <c r="L10" s="201" t="s">
        <v>40</v>
      </c>
      <c r="M10" s="205" t="s">
        <v>35</v>
      </c>
      <c r="N10" s="207" t="s">
        <v>11</v>
      </c>
    </row>
    <row r="11" spans="1:15">
      <c r="A11" s="184"/>
      <c r="B11" s="184"/>
      <c r="C11" s="184"/>
      <c r="D11" s="195" t="s">
        <v>24</v>
      </c>
      <c r="E11" s="195" t="s">
        <v>27</v>
      </c>
      <c r="F11" s="200"/>
      <c r="G11" s="210" t="s">
        <v>12</v>
      </c>
      <c r="H11" s="210" t="s">
        <v>13</v>
      </c>
      <c r="I11" s="210" t="s">
        <v>14</v>
      </c>
      <c r="J11" s="210" t="s">
        <v>15</v>
      </c>
      <c r="K11" s="210" t="s">
        <v>16</v>
      </c>
      <c r="L11" s="202"/>
      <c r="M11" s="206"/>
      <c r="N11" s="208"/>
    </row>
    <row r="12" spans="1:15">
      <c r="A12" s="184"/>
      <c r="B12" s="185"/>
      <c r="C12" s="184"/>
      <c r="D12" s="196"/>
      <c r="E12" s="196"/>
      <c r="F12" s="200"/>
      <c r="G12" s="211"/>
      <c r="H12" s="211"/>
      <c r="I12" s="211"/>
      <c r="J12" s="211"/>
      <c r="K12" s="211"/>
      <c r="L12" s="202"/>
      <c r="M12" s="206"/>
      <c r="N12" s="208"/>
    </row>
    <row r="13" spans="1:15" ht="33.75" customHeight="1">
      <c r="A13" s="10">
        <v>1</v>
      </c>
      <c r="B13" s="88" t="s">
        <v>188</v>
      </c>
      <c r="C13" s="90" t="s">
        <v>93</v>
      </c>
      <c r="D13" s="91">
        <v>6</v>
      </c>
      <c r="E13" s="92">
        <v>6</v>
      </c>
      <c r="F13" s="95" t="s">
        <v>97</v>
      </c>
      <c r="G13" s="246">
        <f>(Сводный!G21+Сводный!L21+Сводный!Q21+Сводный!V21+Сводный!AA21+Сводный!AF21+Сводный!AK21-Сводный!AT21-Сводный!AU21)/5</f>
        <v>95.4</v>
      </c>
      <c r="H13" s="246">
        <f>(Сводный!H21+Сводный!M21+Сводный!R21+Сводный!W21+Сводный!AB21+Сводный!AG21+Сводный!AL21-Сводный!AV21-Сводный!AW21)/5</f>
        <v>10.6</v>
      </c>
      <c r="I13" s="246">
        <f>(Сводный!I21+Сводный!N21+Сводный!S21+Сводный!X21+Сводный!AC21+Сводный!AH21+Сводный!AM21-Сводный!AX21-Сводный!AY21)/5</f>
        <v>8.8000000000000007</v>
      </c>
      <c r="J13" s="246">
        <f>(Сводный!J21+Сводный!O21+Сводный!T21+Сводный!Y21+Сводный!AD21+Сводный!AI21+Сводный!AN21-Сводный!AZ21-Сводный!BA21)/5</f>
        <v>7.2</v>
      </c>
      <c r="K13" s="246">
        <f>(Сводный!K21+Сводный!P21+Сводный!U21+Сводный!Z21+Сводный!AE21+Сводный!AJ21+Сводный!AO21-Сводный!BB21-Сводный!BC21)/5</f>
        <v>8.6</v>
      </c>
      <c r="L13" s="44">
        <f>Сводный!AP21</f>
        <v>130.6</v>
      </c>
      <c r="M13" s="56">
        <v>1</v>
      </c>
      <c r="N13" s="125"/>
      <c r="O13" s="53"/>
    </row>
    <row r="14" spans="1:15" ht="33.75" customHeight="1">
      <c r="A14" s="10">
        <v>2</v>
      </c>
      <c r="B14" s="88" t="s">
        <v>165</v>
      </c>
      <c r="C14" s="90" t="s">
        <v>58</v>
      </c>
      <c r="D14" s="91">
        <v>5</v>
      </c>
      <c r="E14" s="92">
        <v>5</v>
      </c>
      <c r="F14" s="95" t="s">
        <v>96</v>
      </c>
      <c r="G14" s="246">
        <f>(Сводный!G13+Сводный!L13+Сводный!Q13+Сводный!V13+Сводный!AA13+Сводный!AF13+Сводный!AK13-Сводный!AT13-Сводный!AU13)/5</f>
        <v>67</v>
      </c>
      <c r="H14" s="246">
        <f>(Сводный!H13+Сводный!M13+Сводный!R13+Сводный!W13+Сводный!AB13+Сводный!AG13+Сводный!AL13-Сводный!AV13-Сводный!AW13)/5</f>
        <v>5.4</v>
      </c>
      <c r="I14" s="246">
        <f>(Сводный!I13+Сводный!N13+Сводный!S13+Сводный!X13+Сводный!AC13+Сводный!AH13+Сводный!AM13-Сводный!AX13-Сводный!AY13)/5</f>
        <v>8.6</v>
      </c>
      <c r="J14" s="246">
        <f>(Сводный!J13+Сводный!O13+Сводный!T13+Сводный!Y13+Сводный!AD13+Сводный!AI13+Сводный!AN13-Сводный!AZ13-Сводный!BA13)/5</f>
        <v>5.2</v>
      </c>
      <c r="K14" s="246">
        <f>(Сводный!K13+Сводный!P13+Сводный!U13+Сводный!Z13+Сводный!AE13+Сводный!AJ13+Сводный!AO13-Сводный!BB13-Сводный!BC13)/5</f>
        <v>4.5999999999999996</v>
      </c>
      <c r="L14" s="44">
        <f>Сводный!AP13</f>
        <v>90.8</v>
      </c>
      <c r="M14" s="56">
        <v>2</v>
      </c>
      <c r="N14" s="126"/>
      <c r="O14" s="53"/>
    </row>
    <row r="15" spans="1:15" ht="33.75" customHeight="1">
      <c r="A15" s="10">
        <v>3</v>
      </c>
      <c r="B15" s="89" t="s">
        <v>166</v>
      </c>
      <c r="C15" s="90" t="s">
        <v>58</v>
      </c>
      <c r="D15" s="91">
        <v>5</v>
      </c>
      <c r="E15" s="93">
        <v>5</v>
      </c>
      <c r="F15" s="96" t="s">
        <v>97</v>
      </c>
      <c r="G15" s="246">
        <f>(Сводный!G14+Сводный!L14+Сводный!Q14+Сводный!V14+Сводный!AA14+Сводный!AF14+Сводный!AK14-Сводный!AT14-Сводный!AU14)/5</f>
        <v>70.8</v>
      </c>
      <c r="H15" s="246">
        <f>(Сводный!H14+Сводный!M14+Сводный!R14+Сводный!W14+Сводный!AB14+Сводный!AG14+Сводный!AL14-Сводный!AV14-Сводный!AW14)/5</f>
        <v>2.6</v>
      </c>
      <c r="I15" s="246">
        <f>(Сводный!I14+Сводный!N14+Сводный!S14+Сводный!X14+Сводный!AC14+Сводный!AH14+Сводный!AM14-Сводный!AX14-Сводный!AY14)/5</f>
        <v>7.8</v>
      </c>
      <c r="J15" s="246">
        <f>(Сводный!J14+Сводный!O14+Сводный!T14+Сводный!Y14+Сводный!AD14+Сводный!AI14+Сводный!AN14-Сводный!AZ14-Сводный!BA14)/5</f>
        <v>6.2</v>
      </c>
      <c r="K15" s="246">
        <f>(Сводный!K14+Сводный!P14+Сводный!U14+Сводный!Z14+Сводный!AE14+Сводный!AJ14+Сводный!AO14-Сводный!BB14-Сводный!BC14)/5</f>
        <v>3</v>
      </c>
      <c r="L15" s="44">
        <f>Сводный!AP14</f>
        <v>90.4</v>
      </c>
      <c r="M15" s="56">
        <v>3</v>
      </c>
      <c r="N15" s="125"/>
      <c r="O15" s="55"/>
    </row>
    <row r="16" spans="1:15" ht="33.75" customHeight="1">
      <c r="A16" s="10">
        <v>4</v>
      </c>
      <c r="B16" s="88" t="s">
        <v>167</v>
      </c>
      <c r="C16" s="90" t="s">
        <v>60</v>
      </c>
      <c r="D16" s="91">
        <v>5</v>
      </c>
      <c r="E16" s="92">
        <v>5</v>
      </c>
      <c r="F16" s="95" t="s">
        <v>98</v>
      </c>
      <c r="G16" s="246">
        <f>(Сводный!G15+Сводный!L15+Сводный!Q15+Сводный!V15+Сводный!AA15+Сводный!AF15+Сводный!AK15-Сводный!AT15-Сводный!AU15)/5</f>
        <v>65.8</v>
      </c>
      <c r="H16" s="246">
        <f>(Сводный!H15+Сводный!M15+Сводный!R15+Сводный!W15+Сводный!AB15+Сводный!AG15+Сводный!AL15-Сводный!AV15-Сводный!AW15)/5</f>
        <v>7.2</v>
      </c>
      <c r="I16" s="246">
        <f>(Сводный!I15+Сводный!N15+Сводный!S15+Сводный!X15+Сводный!AC15+Сводный!AH15+Сводный!AM15-Сводный!AX15-Сводный!AY15)/5</f>
        <v>6.4</v>
      </c>
      <c r="J16" s="246">
        <f>(Сводный!J15+Сводный!O15+Сводный!T15+Сводный!Y15+Сводный!AD15+Сводный!AI15+Сводный!AN15-Сводный!AZ15-Сводный!BA15)/5</f>
        <v>2.6</v>
      </c>
      <c r="K16" s="246">
        <f>(Сводный!K15+Сводный!P15+Сводный!U15+Сводный!Z15+Сводный!AE15+Сводный!AJ15+Сводный!AO15-Сводный!BB15-Сводный!BC15)/5</f>
        <v>4.4000000000000004</v>
      </c>
      <c r="L16" s="44">
        <f>Сводный!AP15</f>
        <v>86.4</v>
      </c>
      <c r="M16" s="56">
        <v>4</v>
      </c>
      <c r="N16" s="48"/>
      <c r="O16" s="53"/>
    </row>
    <row r="17" spans="1:15" ht="33.75" customHeight="1">
      <c r="A17" s="10">
        <v>5</v>
      </c>
      <c r="B17" s="89" t="s">
        <v>186</v>
      </c>
      <c r="C17" s="90" t="s">
        <v>90</v>
      </c>
      <c r="D17" s="91">
        <v>4</v>
      </c>
      <c r="E17" s="92">
        <v>4</v>
      </c>
      <c r="F17" s="96" t="s">
        <v>101</v>
      </c>
      <c r="G17" s="246">
        <f>(Сводный!G18+Сводный!L18+Сводный!Q18+Сводный!V18+Сводный!AA18+Сводный!AF18+Сводный!AK18-Сводный!AT18-Сводный!AU18)/5</f>
        <v>47.8</v>
      </c>
      <c r="H17" s="246">
        <f>(Сводный!H18+Сводный!M18+Сводный!R18+Сводный!W18+Сводный!AB18+Сводный!AG18+Сводный!AL18-Сводный!AV18-Сводный!AW18)/5</f>
        <v>8.6</v>
      </c>
      <c r="I17" s="246">
        <f>(Сводный!I18+Сводный!N18+Сводный!S18+Сводный!X18+Сводный!AC18+Сводный!AH18+Сводный!AM18-Сводный!AX18-Сводный!AY18)/5</f>
        <v>7.6</v>
      </c>
      <c r="J17" s="246">
        <f>(Сводный!J18+Сводный!O18+Сводный!T18+Сводный!Y18+Сводный!AD18+Сводный!AI18+Сводный!AN18-Сводный!AZ18-Сводный!BA18)/5</f>
        <v>8</v>
      </c>
      <c r="K17" s="246">
        <f>(Сводный!K18+Сводный!P18+Сводный!U18+Сводный!Z18+Сводный!AE18+Сводный!AJ18+Сводный!AO18-Сводный!BB18-Сводный!BC18)/5</f>
        <v>4</v>
      </c>
      <c r="L17" s="44">
        <f>Сводный!AP18</f>
        <v>76</v>
      </c>
      <c r="M17" s="56">
        <v>5</v>
      </c>
      <c r="N17" s="48"/>
      <c r="O17" s="53"/>
    </row>
    <row r="18" spans="1:15" ht="33.75" customHeight="1">
      <c r="A18" s="10">
        <v>6</v>
      </c>
      <c r="B18" s="89" t="s">
        <v>187</v>
      </c>
      <c r="C18" s="90" t="s">
        <v>91</v>
      </c>
      <c r="D18" s="91">
        <v>4</v>
      </c>
      <c r="E18" s="90">
        <v>4</v>
      </c>
      <c r="F18" s="96" t="s">
        <v>102</v>
      </c>
      <c r="G18" s="246">
        <f>(Сводный!G19+Сводный!L19+Сводный!Q19+Сводный!V19+Сводный!AA19+Сводный!AF19+Сводный!AK19-Сводный!AT19-Сводный!AU19)/5</f>
        <v>40.799999999999997</v>
      </c>
      <c r="H18" s="246">
        <f>(Сводный!H19+Сводный!M19+Сводный!R19+Сводный!W19+Сводный!AB19+Сводный!AG19+Сводный!AL19-Сводный!AV19-Сводный!AW19)/5</f>
        <v>9.1999999999999993</v>
      </c>
      <c r="I18" s="246">
        <f>(Сводный!I19+Сводный!N19+Сводный!S19+Сводный!X19+Сводный!AC19+Сводный!AH19+Сводный!AM19-Сводный!AX19-Сводный!AY19)/5</f>
        <v>5.2</v>
      </c>
      <c r="J18" s="246">
        <f>(Сводный!J19+Сводный!O19+Сводный!T19+Сводный!Y19+Сводный!AD19+Сводный!AI19+Сводный!AN19-Сводный!AZ19-Сводный!BA19)/5</f>
        <v>3.4</v>
      </c>
      <c r="K18" s="246">
        <f>(Сводный!K19+Сводный!P19+Сводный!U19+Сводный!Z19+Сводный!AE19+Сводный!AJ19+Сводный!AO19-Сводный!BB19-Сводный!BC19)/5</f>
        <v>3.2</v>
      </c>
      <c r="L18" s="44">
        <f>Сводный!AP19</f>
        <v>61.8</v>
      </c>
      <c r="M18" s="56">
        <v>6</v>
      </c>
      <c r="N18" s="125"/>
      <c r="O18" s="53"/>
    </row>
    <row r="19" spans="1:15" ht="33.75" customHeight="1">
      <c r="A19" s="10">
        <v>7</v>
      </c>
      <c r="B19" s="88" t="s">
        <v>172</v>
      </c>
      <c r="C19" s="90" t="s">
        <v>95</v>
      </c>
      <c r="D19" s="91">
        <v>4</v>
      </c>
      <c r="E19" s="92">
        <v>4</v>
      </c>
      <c r="F19" s="97" t="s">
        <v>105</v>
      </c>
      <c r="G19" s="246">
        <f>(Сводный!G23+Сводный!L23+Сводный!Q23+Сводный!V23+Сводный!AA23+Сводный!AF23+Сводный!AK23-Сводный!AT23-Сводный!AU23)/5</f>
        <v>46.6</v>
      </c>
      <c r="H19" s="246">
        <f>(Сводный!H23+Сводный!M23+Сводный!R23+Сводный!W23+Сводный!AB23+Сводный!AG23+Сводный!AL23-Сводный!AV23-Сводный!AW23)/5</f>
        <v>5.6</v>
      </c>
      <c r="I19" s="246">
        <f>(Сводный!I23+Сводный!N23+Сводный!S23+Сводный!X23+Сводный!AC23+Сводный!AH23+Сводный!AM23-Сводный!AX23-Сводный!AY23)/5</f>
        <v>1</v>
      </c>
      <c r="J19" s="246">
        <f>(Сводный!J23+Сводный!O23+Сводный!T23+Сводный!Y23+Сводный!AD23+Сводный!AI23+Сводный!AN23-Сводный!AZ23-Сводный!BA23)/5</f>
        <v>1.6</v>
      </c>
      <c r="K19" s="246">
        <f>(Сводный!K23+Сводный!P23+Сводный!U23+Сводный!Z23+Сводный!AE23+Сводный!AJ23+Сводный!AO23-Сводный!BB23-Сводный!BC23)/5</f>
        <v>4.2</v>
      </c>
      <c r="L19" s="44">
        <f>Сводный!AP23</f>
        <v>59</v>
      </c>
      <c r="M19" s="56">
        <v>7</v>
      </c>
      <c r="N19" s="125"/>
      <c r="O19" s="53"/>
    </row>
    <row r="20" spans="1:15" ht="33.75" customHeight="1">
      <c r="A20" s="10">
        <v>8</v>
      </c>
      <c r="B20" s="88" t="s">
        <v>170</v>
      </c>
      <c r="C20" s="90" t="s">
        <v>92</v>
      </c>
      <c r="D20" s="91">
        <v>4</v>
      </c>
      <c r="E20" s="90">
        <v>4</v>
      </c>
      <c r="F20" s="95" t="s">
        <v>103</v>
      </c>
      <c r="G20" s="246">
        <f>(Сводный!G20+Сводный!L20+Сводный!Q20+Сводный!V20+Сводный!AA20+Сводный!AF20+Сводный!AK20-Сводный!AT20-Сводный!AU20)/5</f>
        <v>42.8</v>
      </c>
      <c r="H20" s="246">
        <f>(Сводный!H20+Сводный!M20+Сводный!R20+Сводный!W20+Сводный!AB20+Сводный!AG20+Сводный!AL20-Сводный!AV20-Сводный!AW20)/5</f>
        <v>6.8</v>
      </c>
      <c r="I20" s="246">
        <f>(Сводный!I20+Сводный!N20+Сводный!S20+Сводный!X20+Сводный!AC20+Сводный!AH20+Сводный!AM20-Сводный!AX20-Сводный!AY20)/5</f>
        <v>2.8</v>
      </c>
      <c r="J20" s="246">
        <f>(Сводный!J20+Сводный!O20+Сводный!T20+Сводный!Y20+Сводный!AD20+Сводный!AI20+Сводный!AN20-Сводный!AZ20-Сводный!BA20)/5</f>
        <v>1.8</v>
      </c>
      <c r="K20" s="246">
        <f>(Сводный!K20+Сводный!P20+Сводный!U20+Сводный!Z20+Сводный!AE20+Сводный!AJ20+Сводный!AO20-Сводный!BB20-Сводный!BC20)/5</f>
        <v>3.8</v>
      </c>
      <c r="L20" s="44">
        <f>Сводный!AP20</f>
        <v>58</v>
      </c>
      <c r="M20" s="56">
        <v>8</v>
      </c>
      <c r="N20" s="125"/>
      <c r="O20" s="53"/>
    </row>
    <row r="21" spans="1:15" ht="33.75" customHeight="1">
      <c r="A21" s="10">
        <v>9</v>
      </c>
      <c r="B21" s="88" t="s">
        <v>171</v>
      </c>
      <c r="C21" s="90" t="s">
        <v>94</v>
      </c>
      <c r="D21" s="91">
        <v>4</v>
      </c>
      <c r="E21" s="92">
        <v>4</v>
      </c>
      <c r="F21" s="95" t="s">
        <v>104</v>
      </c>
      <c r="G21" s="246">
        <f>(Сводный!G22+Сводный!L22+Сводный!Q22+Сводный!V22+Сводный!AA22+Сводный!AF22+Сводный!AK22-Сводный!AT22-Сводный!AU22)/5</f>
        <v>33.4</v>
      </c>
      <c r="H21" s="246">
        <f>(Сводный!H22+Сводный!M22+Сводный!R22+Сводный!W22+Сводный!AB22+Сводный!AG22+Сводный!AL22-Сводный!AV22-Сводный!AW22)/5</f>
        <v>3.4</v>
      </c>
      <c r="I21" s="246">
        <f>(Сводный!I22+Сводный!N22+Сводный!S22+Сводный!X22+Сводный!AC22+Сводный!AH22+Сводный!AM22-Сводный!AX22-Сводный!AY22)/5</f>
        <v>0.6</v>
      </c>
      <c r="J21" s="246">
        <f>(Сводный!J22+Сводный!O22+Сводный!T22+Сводный!Y22+Сводный!AD22+Сводный!AI22+Сводный!AN22-Сводный!AZ22-Сводный!BA22)/5</f>
        <v>0.2</v>
      </c>
      <c r="K21" s="246">
        <f>(Сводный!K22+Сводный!P22+Сводный!U22+Сводный!Z22+Сводный!AE22+Сводный!AJ22+Сводный!AO22-Сводный!BB22-Сводный!BC22)/5</f>
        <v>4.4000000000000004</v>
      </c>
      <c r="L21" s="44">
        <f>Сводный!AP22</f>
        <v>42</v>
      </c>
      <c r="M21" s="56">
        <v>9</v>
      </c>
      <c r="N21" s="126"/>
      <c r="O21" s="53"/>
    </row>
    <row r="22" spans="1:15" ht="33.75" customHeight="1">
      <c r="A22" s="10">
        <v>10</v>
      </c>
      <c r="B22" s="88" t="s">
        <v>169</v>
      </c>
      <c r="C22" s="90" t="s">
        <v>59</v>
      </c>
      <c r="D22" s="91">
        <v>6</v>
      </c>
      <c r="E22" s="90">
        <v>6</v>
      </c>
      <c r="F22" s="95" t="s">
        <v>100</v>
      </c>
      <c r="G22" s="247" t="s">
        <v>67</v>
      </c>
      <c r="H22" s="247" t="s">
        <v>67</v>
      </c>
      <c r="I22" s="247" t="s">
        <v>67</v>
      </c>
      <c r="J22" s="247" t="s">
        <v>67</v>
      </c>
      <c r="K22" s="247" t="s">
        <v>67</v>
      </c>
      <c r="L22" s="244" t="s">
        <v>67</v>
      </c>
      <c r="M22" s="244" t="s">
        <v>67</v>
      </c>
      <c r="N22" s="245" t="s">
        <v>179</v>
      </c>
      <c r="O22" s="53"/>
    </row>
    <row r="23" spans="1:15" ht="33.75">
      <c r="A23" s="10">
        <v>11</v>
      </c>
      <c r="B23" s="88" t="s">
        <v>168</v>
      </c>
      <c r="C23" s="90" t="s">
        <v>89</v>
      </c>
      <c r="D23" s="91">
        <v>4</v>
      </c>
      <c r="E23" s="94">
        <v>4</v>
      </c>
      <c r="F23" s="95" t="s">
        <v>99</v>
      </c>
      <c r="G23" s="247" t="s">
        <v>67</v>
      </c>
      <c r="H23" s="247" t="s">
        <v>67</v>
      </c>
      <c r="I23" s="247" t="s">
        <v>67</v>
      </c>
      <c r="J23" s="247" t="s">
        <v>67</v>
      </c>
      <c r="K23" s="247" t="s">
        <v>67</v>
      </c>
      <c r="L23" s="244" t="s">
        <v>67</v>
      </c>
      <c r="M23" s="244" t="s">
        <v>67</v>
      </c>
      <c r="N23" s="245" t="s">
        <v>178</v>
      </c>
      <c r="O23" s="53"/>
    </row>
    <row r="24" spans="1:15" ht="12.75" customHeight="1"/>
    <row r="25" spans="1:15">
      <c r="A25" s="59"/>
      <c r="B25" s="250" t="s">
        <v>36</v>
      </c>
      <c r="C25" s="50" t="s">
        <v>174</v>
      </c>
      <c r="D25" s="50"/>
      <c r="E25" s="50"/>
      <c r="F25" s="248" t="s">
        <v>181</v>
      </c>
      <c r="G25" s="249"/>
      <c r="H25" s="50"/>
      <c r="I25" s="50"/>
      <c r="J25" s="50"/>
      <c r="K25" s="61"/>
      <c r="L25" s="50" t="s">
        <v>182</v>
      </c>
      <c r="M25" s="62"/>
      <c r="N25" s="62"/>
    </row>
    <row r="26" spans="1:15">
      <c r="A26" s="63"/>
      <c r="B26" s="60"/>
      <c r="C26" s="50" t="s">
        <v>173</v>
      </c>
      <c r="D26" s="60"/>
      <c r="E26" s="60"/>
      <c r="F26" s="61"/>
      <c r="G26" s="61"/>
      <c r="H26" s="61"/>
      <c r="I26" s="61"/>
      <c r="J26" s="61"/>
      <c r="K26" s="61"/>
      <c r="L26" s="62"/>
      <c r="M26" s="62"/>
      <c r="N26" s="62"/>
    </row>
    <row r="27" spans="1:15">
      <c r="A27" s="63"/>
      <c r="B27" s="60"/>
      <c r="C27" s="50" t="s">
        <v>175</v>
      </c>
      <c r="D27" s="60"/>
      <c r="E27" s="60"/>
      <c r="F27" s="51" t="s">
        <v>183</v>
      </c>
      <c r="G27" s="60"/>
      <c r="H27" s="60"/>
      <c r="I27" s="60"/>
      <c r="J27" s="60"/>
      <c r="K27" s="61"/>
      <c r="L27" s="35" t="s">
        <v>184</v>
      </c>
      <c r="M27" s="63"/>
      <c r="N27" s="62"/>
    </row>
    <row r="28" spans="1:15">
      <c r="A28" s="63"/>
      <c r="B28" s="60"/>
      <c r="C28" s="50" t="s">
        <v>176</v>
      </c>
      <c r="D28" s="63"/>
      <c r="E28" s="60"/>
      <c r="F28" s="60"/>
      <c r="G28" s="60"/>
      <c r="H28" s="60"/>
      <c r="I28" s="60"/>
      <c r="J28" s="60"/>
      <c r="K28" s="60"/>
      <c r="L28" s="62"/>
      <c r="M28" s="62"/>
      <c r="N28" s="62"/>
    </row>
    <row r="29" spans="1:15">
      <c r="A29" s="63"/>
      <c r="B29" s="63"/>
      <c r="C29" s="51" t="s">
        <v>177</v>
      </c>
      <c r="E29" s="63"/>
      <c r="F29" s="51" t="s">
        <v>154</v>
      </c>
      <c r="G29" s="63"/>
      <c r="H29" s="63"/>
      <c r="I29" s="63"/>
      <c r="J29" s="63"/>
      <c r="K29" s="63"/>
      <c r="L29" s="64" t="s">
        <v>185</v>
      </c>
      <c r="M29" s="64"/>
      <c r="N29" s="64"/>
    </row>
    <row r="30" spans="1:15">
      <c r="C30" s="35" t="s">
        <v>184</v>
      </c>
      <c r="D30" s="63"/>
    </row>
    <row r="31" spans="1:15">
      <c r="C31" s="51"/>
    </row>
  </sheetData>
  <sortState ref="B13:M14">
    <sortCondition ref="M14"/>
  </sortState>
  <mergeCells count="29">
    <mergeCell ref="F25:G25"/>
    <mergeCell ref="L10:L12"/>
    <mergeCell ref="H9:N9"/>
    <mergeCell ref="M10:M12"/>
    <mergeCell ref="N10:N12"/>
    <mergeCell ref="G10:K10"/>
    <mergeCell ref="G11:G12"/>
    <mergeCell ref="H11:H12"/>
    <mergeCell ref="I11:I12"/>
    <mergeCell ref="J11:J12"/>
    <mergeCell ref="K11:K12"/>
    <mergeCell ref="A8:B8"/>
    <mergeCell ref="C8:F8"/>
    <mergeCell ref="A9:F9"/>
    <mergeCell ref="A10:A12"/>
    <mergeCell ref="B10:B12"/>
    <mergeCell ref="C10:C12"/>
    <mergeCell ref="D11:D12"/>
    <mergeCell ref="E11:E12"/>
    <mergeCell ref="D10:E10"/>
    <mergeCell ref="F10:F12"/>
    <mergeCell ref="A1:B4"/>
    <mergeCell ref="C1:F4"/>
    <mergeCell ref="A5:B5"/>
    <mergeCell ref="C5:F5"/>
    <mergeCell ref="A7:B7"/>
    <mergeCell ref="C7:F7"/>
    <mergeCell ref="A6:B6"/>
    <mergeCell ref="C6:F6"/>
  </mergeCells>
  <phoneticPr fontId="6" type="noConversion"/>
  <pageMargins left="0.70866141732283472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topLeftCell="A7" workbookViewId="0">
      <selection activeCell="V36" sqref="V35:V36"/>
    </sheetView>
  </sheetViews>
  <sheetFormatPr defaultRowHeight="15"/>
  <cols>
    <col min="1" max="1" width="3.7109375" customWidth="1"/>
    <col min="2" max="2" width="37" customWidth="1"/>
    <col min="3" max="3" width="25.7109375" customWidth="1"/>
    <col min="4" max="4" width="10.42578125" customWidth="1"/>
    <col min="5" max="5" width="9.42578125" customWidth="1"/>
    <col min="6" max="6" width="15.7109375" customWidth="1"/>
    <col min="7" max="41" width="2.7109375" style="37" customWidth="1"/>
    <col min="42" max="42" width="12.7109375" style="37" customWidth="1"/>
    <col min="43" max="43" width="3.7109375" style="37" customWidth="1"/>
    <col min="44" max="44" width="19.140625" style="37" customWidth="1"/>
    <col min="45" max="45" width="17.140625" customWidth="1"/>
  </cols>
  <sheetData>
    <row r="1" spans="1:56">
      <c r="A1" s="153" t="s">
        <v>0</v>
      </c>
      <c r="B1" s="153"/>
      <c r="C1" s="187" t="s">
        <v>55</v>
      </c>
      <c r="D1" s="155"/>
      <c r="E1" s="155"/>
      <c r="F1" s="15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8"/>
      <c r="AQ1" s="31"/>
    </row>
    <row r="2" spans="1:56">
      <c r="A2" s="153"/>
      <c r="B2" s="153"/>
      <c r="C2" s="155"/>
      <c r="D2" s="155"/>
      <c r="E2" s="155"/>
      <c r="F2" s="15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0" t="s">
        <v>33</v>
      </c>
      <c r="AQ2" s="31"/>
    </row>
    <row r="3" spans="1:56">
      <c r="A3" s="153"/>
      <c r="B3" s="153"/>
      <c r="C3" s="155"/>
      <c r="D3" s="155"/>
      <c r="E3" s="155"/>
      <c r="F3" s="15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8"/>
      <c r="AQ3" s="31"/>
    </row>
    <row r="4" spans="1:56">
      <c r="A4" s="153"/>
      <c r="B4" s="153"/>
      <c r="C4" s="155"/>
      <c r="D4" s="155"/>
      <c r="E4" s="155"/>
      <c r="F4" s="15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8"/>
      <c r="AQ4" s="31"/>
    </row>
    <row r="5" spans="1:56">
      <c r="A5" s="156" t="s">
        <v>1</v>
      </c>
      <c r="B5" s="156"/>
      <c r="C5" s="157" t="str">
        <f>'Итоговый судейский'!C5</f>
        <v>Чемпионат России, спортивный сезон 2016 г.</v>
      </c>
      <c r="D5" s="158"/>
      <c r="E5" s="158"/>
      <c r="F5" s="158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8"/>
      <c r="AQ5" s="31"/>
    </row>
    <row r="6" spans="1:56" ht="15" customHeight="1">
      <c r="A6" s="156" t="s">
        <v>2</v>
      </c>
      <c r="B6" s="156"/>
      <c r="C6" s="157" t="str">
        <f>'Итоговый судейский'!C6</f>
        <v xml:space="preserve">Маршрут - велосипедный (1-6 категория), 084 006 1 811Я </v>
      </c>
      <c r="D6" s="158"/>
      <c r="E6" s="158"/>
      <c r="F6" s="158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8"/>
      <c r="AQ6" s="31"/>
    </row>
    <row r="7" spans="1:56" ht="15" customHeight="1">
      <c r="A7" s="156" t="s">
        <v>3</v>
      </c>
      <c r="B7" s="156"/>
      <c r="C7" s="157" t="str">
        <f>'Итоговый судейский'!C7</f>
        <v>Спортивные  маршруты 4-6 к.с.</v>
      </c>
      <c r="D7" s="158"/>
      <c r="E7" s="158"/>
      <c r="F7" s="158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8"/>
      <c r="AQ7" s="31"/>
    </row>
    <row r="8" spans="1:56">
      <c r="A8" s="159" t="s">
        <v>4</v>
      </c>
      <c r="B8" s="159"/>
      <c r="C8" s="190" t="s">
        <v>5</v>
      </c>
      <c r="D8" s="191"/>
      <c r="E8" s="191"/>
      <c r="F8" s="19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8"/>
      <c r="AQ8" s="31"/>
    </row>
    <row r="9" spans="1:56" ht="15" customHeight="1">
      <c r="A9" s="192" t="s">
        <v>75</v>
      </c>
      <c r="B9" s="193"/>
      <c r="C9" s="193"/>
      <c r="D9" s="193"/>
      <c r="E9" s="193"/>
      <c r="F9" s="194"/>
      <c r="G9" s="212" t="s">
        <v>28</v>
      </c>
      <c r="H9" s="213"/>
      <c r="I9" s="213"/>
      <c r="J9" s="213"/>
      <c r="K9" s="213"/>
      <c r="L9" s="212" t="s">
        <v>29</v>
      </c>
      <c r="M9" s="213"/>
      <c r="N9" s="213"/>
      <c r="O9" s="213"/>
      <c r="P9" s="213"/>
      <c r="Q9" s="212" t="s">
        <v>30</v>
      </c>
      <c r="R9" s="213"/>
      <c r="S9" s="213"/>
      <c r="T9" s="213"/>
      <c r="U9" s="213"/>
      <c r="V9" s="212" t="s">
        <v>31</v>
      </c>
      <c r="W9" s="213"/>
      <c r="X9" s="213"/>
      <c r="Y9" s="213"/>
      <c r="Z9" s="213"/>
      <c r="AA9" s="212" t="s">
        <v>32</v>
      </c>
      <c r="AB9" s="213"/>
      <c r="AC9" s="213"/>
      <c r="AD9" s="213"/>
      <c r="AE9" s="213"/>
      <c r="AF9" s="212" t="s">
        <v>53</v>
      </c>
      <c r="AG9" s="213"/>
      <c r="AH9" s="213"/>
      <c r="AI9" s="213"/>
      <c r="AJ9" s="213"/>
      <c r="AK9" s="212" t="s">
        <v>54</v>
      </c>
      <c r="AL9" s="213"/>
      <c r="AM9" s="213"/>
      <c r="AN9" s="213"/>
      <c r="AO9" s="213"/>
      <c r="AP9" s="39"/>
      <c r="AQ9" s="39"/>
    </row>
    <row r="10" spans="1:56" ht="15" customHeight="1">
      <c r="A10" s="183" t="s">
        <v>6</v>
      </c>
      <c r="B10" s="183" t="s">
        <v>26</v>
      </c>
      <c r="C10" s="183" t="s">
        <v>7</v>
      </c>
      <c r="D10" s="197" t="s">
        <v>8</v>
      </c>
      <c r="E10" s="198"/>
      <c r="F10" s="199" t="s">
        <v>9</v>
      </c>
      <c r="G10" s="214" t="s">
        <v>10</v>
      </c>
      <c r="H10" s="214"/>
      <c r="I10" s="214"/>
      <c r="J10" s="214"/>
      <c r="K10" s="214"/>
      <c r="L10" s="214" t="s">
        <v>10</v>
      </c>
      <c r="M10" s="214"/>
      <c r="N10" s="214"/>
      <c r="O10" s="214"/>
      <c r="P10" s="214"/>
      <c r="Q10" s="214" t="s">
        <v>10</v>
      </c>
      <c r="R10" s="214"/>
      <c r="S10" s="214"/>
      <c r="T10" s="214"/>
      <c r="U10" s="214"/>
      <c r="V10" s="214" t="s">
        <v>10</v>
      </c>
      <c r="W10" s="214"/>
      <c r="X10" s="214"/>
      <c r="Y10" s="214"/>
      <c r="Z10" s="214"/>
      <c r="AA10" s="214" t="s">
        <v>10</v>
      </c>
      <c r="AB10" s="214"/>
      <c r="AC10" s="214"/>
      <c r="AD10" s="214"/>
      <c r="AE10" s="214"/>
      <c r="AF10" s="214" t="s">
        <v>10</v>
      </c>
      <c r="AG10" s="214"/>
      <c r="AH10" s="214"/>
      <c r="AI10" s="214"/>
      <c r="AJ10" s="214"/>
      <c r="AK10" s="214" t="s">
        <v>10</v>
      </c>
      <c r="AL10" s="214"/>
      <c r="AM10" s="214"/>
      <c r="AN10" s="214"/>
      <c r="AO10" s="214"/>
      <c r="AP10" s="215" t="s">
        <v>34</v>
      </c>
      <c r="AQ10" s="217" t="s">
        <v>35</v>
      </c>
      <c r="AR10" s="219" t="s">
        <v>11</v>
      </c>
      <c r="AS10" t="s">
        <v>51</v>
      </c>
      <c r="AT10" t="s">
        <v>41</v>
      </c>
      <c r="AU10" t="s">
        <v>43</v>
      </c>
      <c r="AV10" t="s">
        <v>42</v>
      </c>
      <c r="AW10" t="s">
        <v>44</v>
      </c>
      <c r="AX10" t="s">
        <v>45</v>
      </c>
      <c r="AY10" t="s">
        <v>46</v>
      </c>
      <c r="AZ10" t="s">
        <v>47</v>
      </c>
      <c r="BA10" t="s">
        <v>48</v>
      </c>
      <c r="BB10" t="s">
        <v>49</v>
      </c>
      <c r="BC10" t="s">
        <v>50</v>
      </c>
    </row>
    <row r="11" spans="1:56">
      <c r="A11" s="184"/>
      <c r="B11" s="184"/>
      <c r="C11" s="184"/>
      <c r="D11" s="195" t="s">
        <v>24</v>
      </c>
      <c r="E11" s="195" t="s">
        <v>27</v>
      </c>
      <c r="F11" s="200"/>
      <c r="G11" s="210" t="s">
        <v>12</v>
      </c>
      <c r="H11" s="210" t="s">
        <v>13</v>
      </c>
      <c r="I11" s="210" t="s">
        <v>14</v>
      </c>
      <c r="J11" s="210" t="s">
        <v>15</v>
      </c>
      <c r="K11" s="210" t="s">
        <v>16</v>
      </c>
      <c r="L11" s="210" t="s">
        <v>12</v>
      </c>
      <c r="M11" s="210" t="s">
        <v>13</v>
      </c>
      <c r="N11" s="210" t="s">
        <v>14</v>
      </c>
      <c r="O11" s="210" t="s">
        <v>15</v>
      </c>
      <c r="P11" s="210" t="s">
        <v>16</v>
      </c>
      <c r="Q11" s="210" t="s">
        <v>12</v>
      </c>
      <c r="R11" s="210" t="s">
        <v>13</v>
      </c>
      <c r="S11" s="210" t="s">
        <v>14</v>
      </c>
      <c r="T11" s="210" t="s">
        <v>15</v>
      </c>
      <c r="U11" s="210" t="s">
        <v>16</v>
      </c>
      <c r="V11" s="210" t="s">
        <v>12</v>
      </c>
      <c r="W11" s="210" t="s">
        <v>13</v>
      </c>
      <c r="X11" s="210" t="s">
        <v>14</v>
      </c>
      <c r="Y11" s="210" t="s">
        <v>15</v>
      </c>
      <c r="Z11" s="210" t="s">
        <v>16</v>
      </c>
      <c r="AA11" s="210" t="s">
        <v>12</v>
      </c>
      <c r="AB11" s="210" t="s">
        <v>13</v>
      </c>
      <c r="AC11" s="210" t="s">
        <v>14</v>
      </c>
      <c r="AD11" s="210" t="s">
        <v>15</v>
      </c>
      <c r="AE11" s="210" t="s">
        <v>16</v>
      </c>
      <c r="AF11" s="210" t="s">
        <v>12</v>
      </c>
      <c r="AG11" s="210" t="s">
        <v>13</v>
      </c>
      <c r="AH11" s="210" t="s">
        <v>14</v>
      </c>
      <c r="AI11" s="210" t="s">
        <v>15</v>
      </c>
      <c r="AJ11" s="210" t="s">
        <v>16</v>
      </c>
      <c r="AK11" s="210" t="s">
        <v>12</v>
      </c>
      <c r="AL11" s="210" t="s">
        <v>13</v>
      </c>
      <c r="AM11" s="210" t="s">
        <v>14</v>
      </c>
      <c r="AN11" s="210" t="s">
        <v>15</v>
      </c>
      <c r="AO11" s="210" t="s">
        <v>16</v>
      </c>
      <c r="AP11" s="216"/>
      <c r="AQ11" s="218"/>
      <c r="AR11" s="220"/>
    </row>
    <row r="12" spans="1:56">
      <c r="A12" s="184"/>
      <c r="B12" s="184"/>
      <c r="C12" s="184"/>
      <c r="D12" s="196"/>
      <c r="E12" s="196"/>
      <c r="F12" s="200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6"/>
      <c r="AQ12" s="218"/>
      <c r="AR12" s="220"/>
    </row>
    <row r="13" spans="1:56" ht="26.25">
      <c r="A13" s="10">
        <v>1</v>
      </c>
      <c r="B13" s="65" t="str">
        <f>'Итоговый судейский'!B13</f>
        <v>Романов Д.А.                                                  (Московская область, г. Лыткарино)</v>
      </c>
      <c r="C13" s="66" t="str">
        <f>'Итоговый судейский'!C13</f>
        <v xml:space="preserve">Памир </v>
      </c>
      <c r="D13" s="66">
        <f>'Итоговый судейский'!D13</f>
        <v>6</v>
      </c>
      <c r="E13" s="66">
        <f>'Итоговый судейский'!E13</f>
        <v>6</v>
      </c>
      <c r="F13" s="66" t="str">
        <f>'Итоговый судейский'!F13</f>
        <v>23.07 - 14.08.2016</v>
      </c>
      <c r="G13" s="33">
        <f>Судья1!G13</f>
        <v>64</v>
      </c>
      <c r="H13" s="33">
        <f>Судья1!H13</f>
        <v>2</v>
      </c>
      <c r="I13" s="33">
        <f>Судья1!I13+Судья1!J13+Судья1!K13</f>
        <v>11</v>
      </c>
      <c r="J13" s="33">
        <f>Судья1!L13</f>
        <v>4</v>
      </c>
      <c r="K13" s="33">
        <f>Судья1!M13</f>
        <v>4</v>
      </c>
      <c r="L13" s="33">
        <f>Судья2!G13</f>
        <v>70</v>
      </c>
      <c r="M13" s="33">
        <f>Судья2!H13</f>
        <v>6</v>
      </c>
      <c r="N13" s="33">
        <f>Судья2!I13+Судья2!J13+Судья2!K13</f>
        <v>12</v>
      </c>
      <c r="O13" s="33">
        <f>Судья2!L13</f>
        <v>1</v>
      </c>
      <c r="P13" s="33">
        <f>Судья2!M13</f>
        <v>5</v>
      </c>
      <c r="Q13" s="33">
        <f>Судья3!G13</f>
        <v>64</v>
      </c>
      <c r="R13" s="33">
        <f>Судья3!H13</f>
        <v>5</v>
      </c>
      <c r="S13" s="33">
        <f>Судья3!I13+Судья3!J13+Судья3!K13</f>
        <v>20</v>
      </c>
      <c r="T13" s="33">
        <f>Судья3!L13</f>
        <v>3</v>
      </c>
      <c r="U13" s="33">
        <f>Судья3!M13</f>
        <v>4</v>
      </c>
      <c r="V13" s="33">
        <f>Судья4!G13</f>
        <v>71</v>
      </c>
      <c r="W13" s="33">
        <f>Судья4!H13</f>
        <v>6</v>
      </c>
      <c r="X13" s="33">
        <f>Судья4!I13+Судья4!J13+Судья4!K13</f>
        <v>1</v>
      </c>
      <c r="Y13" s="33">
        <f>Судья4!L13</f>
        <v>9</v>
      </c>
      <c r="Z13" s="33">
        <f>Судья4!M13</f>
        <v>4</v>
      </c>
      <c r="AA13" s="33">
        <f>Судья5!G13</f>
        <v>67</v>
      </c>
      <c r="AB13" s="33">
        <f>Судья5!H13</f>
        <v>7</v>
      </c>
      <c r="AC13" s="33">
        <f>Судья5!I13+Судья5!J13+Судья5!K13</f>
        <v>3</v>
      </c>
      <c r="AD13" s="33">
        <f>Судья5!L13</f>
        <v>5</v>
      </c>
      <c r="AE13" s="33">
        <f>Судья5!M13</f>
        <v>6</v>
      </c>
      <c r="AF13" s="33">
        <f>Судья6!G13</f>
        <v>66</v>
      </c>
      <c r="AG13" s="33">
        <f>Судья6!H13</f>
        <v>3</v>
      </c>
      <c r="AH13" s="33">
        <f>Судья6!I13+Судья6!J13+Судья6!K13</f>
        <v>8</v>
      </c>
      <c r="AI13" s="33">
        <f>Судья6!L13</f>
        <v>5</v>
      </c>
      <c r="AJ13" s="33">
        <f>Судья6!M13</f>
        <v>4</v>
      </c>
      <c r="AK13" s="33">
        <f>Судья7!G13</f>
        <v>68</v>
      </c>
      <c r="AL13" s="33">
        <f>Судья7!H13</f>
        <v>8</v>
      </c>
      <c r="AM13" s="33">
        <f>Судья7!I13+Судья7!J13+Судья7!K13</f>
        <v>9</v>
      </c>
      <c r="AN13" s="33">
        <f>Судья7!L13</f>
        <v>10</v>
      </c>
      <c r="AO13" s="33">
        <f>Судья7!M13</f>
        <v>6</v>
      </c>
      <c r="AP13" s="40">
        <f>(SUM(G13:AO13)-AS13)/5</f>
        <v>90.8</v>
      </c>
      <c r="AQ13" s="54"/>
      <c r="AR13" s="41"/>
      <c r="AS13" s="52">
        <f>SUM(AT13:BC13)</f>
        <v>187</v>
      </c>
      <c r="AT13" s="52">
        <f>MAX(G13,L13,Q13,V13,AA13,AF13,AK13)</f>
        <v>71</v>
      </c>
      <c r="AU13" s="52">
        <f>MIN(G13,L13,Q13,V13,AA13,AF13,AK13)</f>
        <v>64</v>
      </c>
      <c r="AV13" s="52">
        <f>MAX(H13,M13,R13,W13,AB13,AG13,AL13)</f>
        <v>8</v>
      </c>
      <c r="AW13" s="52">
        <f>MIN(H13,M13,R13,W13,AB13,AG13,AL13)</f>
        <v>2</v>
      </c>
      <c r="AX13" s="52">
        <f>MAX(I13,N13,S13,X13,AC13,AH13,AM13)</f>
        <v>20</v>
      </c>
      <c r="AY13" s="52">
        <f>MIN(I13,N13,S13,X13,AC13,AH13,AM13)</f>
        <v>1</v>
      </c>
      <c r="AZ13" s="52">
        <f>MAX(J13,O13,T13,Y13,AD13,AI13,AN13)</f>
        <v>10</v>
      </c>
      <c r="BA13" s="52">
        <f>MIN(J13,O13,T13,Y13,AD13,AI13,AN13)</f>
        <v>1</v>
      </c>
      <c r="BB13" s="52">
        <f>MAX(K13,P13,U13,Z13,AE13,AJ13,AO13)</f>
        <v>6</v>
      </c>
      <c r="BC13" s="52">
        <f>MIN(K13,P13,U13,Z13,AE13,AJ13,AO13)</f>
        <v>4</v>
      </c>
      <c r="BD13" s="53"/>
    </row>
    <row r="14" spans="1:56" ht="26.25">
      <c r="A14" s="10">
        <v>2</v>
      </c>
      <c r="B14" s="65" t="str">
        <f>'Итоговый судейский'!B14</f>
        <v>Бывшева Г.В.                                                                           (Московская область, г. Королев)</v>
      </c>
      <c r="C14" s="66" t="str">
        <f>'Итоговый судейский'!C14</f>
        <v>Тянь-Шань</v>
      </c>
      <c r="D14" s="66">
        <f>'Итоговый судейский'!D14</f>
        <v>5</v>
      </c>
      <c r="E14" s="66">
        <f>'Итоговый судейский'!E14</f>
        <v>5</v>
      </c>
      <c r="F14" s="66" t="str">
        <f>'Итоговый судейский'!F14</f>
        <v>08.07 - 31.07.2016</v>
      </c>
      <c r="G14" s="33">
        <f>Судья1!G14</f>
        <v>66</v>
      </c>
      <c r="H14" s="33">
        <f>Судья1!H14</f>
        <v>0</v>
      </c>
      <c r="I14" s="33">
        <f>Судья1!I14+Судья1!J14+Судья1!K14</f>
        <v>10</v>
      </c>
      <c r="J14" s="33">
        <f>Судья1!L14</f>
        <v>6</v>
      </c>
      <c r="K14" s="33">
        <f>Судья1!M14</f>
        <v>3</v>
      </c>
      <c r="L14" s="33">
        <f>Судья2!G14</f>
        <v>74</v>
      </c>
      <c r="M14" s="33">
        <f>Судья2!H14</f>
        <v>5</v>
      </c>
      <c r="N14" s="33">
        <f>Судья2!I14+Судья2!J14+Судья2!K14</f>
        <v>7</v>
      </c>
      <c r="O14" s="33">
        <f>Судья2!L14</f>
        <v>2</v>
      </c>
      <c r="P14" s="33">
        <f>Судья2!M14</f>
        <v>3</v>
      </c>
      <c r="Q14" s="33">
        <f>Судья3!G14</f>
        <v>68</v>
      </c>
      <c r="R14" s="33">
        <f>Судья3!H14</f>
        <v>4</v>
      </c>
      <c r="S14" s="33">
        <f>Судья3!I14+Судья3!J14+Судья3!K14</f>
        <v>12</v>
      </c>
      <c r="T14" s="33">
        <f>Судья3!L14</f>
        <v>3</v>
      </c>
      <c r="U14" s="33">
        <f>Судья3!M14</f>
        <v>3</v>
      </c>
      <c r="V14" s="33">
        <f>Судья4!G14</f>
        <v>72</v>
      </c>
      <c r="W14" s="33">
        <f>Судья4!H14</f>
        <v>1</v>
      </c>
      <c r="X14" s="33">
        <f>Судья4!I14+Судья4!J14+Судья4!K14</f>
        <v>0</v>
      </c>
      <c r="Y14" s="33">
        <f>Судья4!L14</f>
        <v>9</v>
      </c>
      <c r="Z14" s="33">
        <f>Судья4!M14</f>
        <v>1</v>
      </c>
      <c r="AA14" s="33">
        <f>Судья5!G14</f>
        <v>70</v>
      </c>
      <c r="AB14" s="33">
        <f>Судья5!H14</f>
        <v>3</v>
      </c>
      <c r="AC14" s="33">
        <f>Судья5!I14+Судья5!J14+Судья5!K14</f>
        <v>9</v>
      </c>
      <c r="AD14" s="33">
        <f>Судья5!L14</f>
        <v>5</v>
      </c>
      <c r="AE14" s="33">
        <f>Судья5!M14</f>
        <v>6</v>
      </c>
      <c r="AF14" s="33">
        <f>Судья6!G14</f>
        <v>70</v>
      </c>
      <c r="AG14" s="33">
        <f>Судья6!H14</f>
        <v>0</v>
      </c>
      <c r="AH14" s="33">
        <f>Судья6!I14+Судья6!J14+Судья6!K14</f>
        <v>6</v>
      </c>
      <c r="AI14" s="33">
        <f>Судья6!L14</f>
        <v>8</v>
      </c>
      <c r="AJ14" s="33">
        <f>Судья6!M14</f>
        <v>3</v>
      </c>
      <c r="AK14" s="33">
        <f>Судья7!G14</f>
        <v>75</v>
      </c>
      <c r="AL14" s="33">
        <f>Судья7!H14</f>
        <v>6</v>
      </c>
      <c r="AM14" s="33">
        <f>Судья7!I14+Судья7!J14+Судья7!K14</f>
        <v>7</v>
      </c>
      <c r="AN14" s="33">
        <f>Судья7!L14</f>
        <v>13</v>
      </c>
      <c r="AO14" s="33">
        <f>Судья7!M14</f>
        <v>3</v>
      </c>
      <c r="AP14" s="40">
        <f t="shared" ref="AP14:AP24" si="0">(SUM(G14:AO14)-AS14)/5</f>
        <v>90.4</v>
      </c>
      <c r="AQ14" s="54"/>
      <c r="AR14" s="41"/>
      <c r="AS14" s="52">
        <f t="shared" ref="AS14:AS24" si="1">SUM(AT14:BC14)</f>
        <v>181</v>
      </c>
      <c r="AT14" s="52">
        <f t="shared" ref="AT14:AT24" si="2">MAX(G14,L14,Q14,V14,AA14,AF14,AK14)</f>
        <v>75</v>
      </c>
      <c r="AU14" s="52">
        <f t="shared" ref="AU14:AU24" si="3">MIN(G14,L14,Q14,V14,AA14,AF14,AK14)</f>
        <v>66</v>
      </c>
      <c r="AV14" s="52">
        <f t="shared" ref="AV14:AV24" si="4">MAX(H14,M14,R14,W14,AB14,AG14,AL14)</f>
        <v>6</v>
      </c>
      <c r="AW14" s="52">
        <f t="shared" ref="AW14:AW24" si="5">MIN(H14,M14,R14,W14,AB14,AG14,AL14)</f>
        <v>0</v>
      </c>
      <c r="AX14" s="52">
        <f t="shared" ref="AX14:AX24" si="6">MAX(I14,N14,S14,X14,AC14,AH14,AM14)</f>
        <v>12</v>
      </c>
      <c r="AY14" s="52">
        <f t="shared" ref="AY14:AY24" si="7">MIN(I14,N14,S14,X14,AC14,AH14,AM14)</f>
        <v>0</v>
      </c>
      <c r="AZ14" s="52">
        <f t="shared" ref="AZ14:AZ24" si="8">MAX(J14,O14,T14,Y14,AD14,AI14,AN14)</f>
        <v>13</v>
      </c>
      <c r="BA14" s="52">
        <f t="shared" ref="BA14:BA24" si="9">MIN(J14,O14,T14,Y14,AD14,AI14,AN14)</f>
        <v>2</v>
      </c>
      <c r="BB14" s="52">
        <f t="shared" ref="BB14:BB24" si="10">MAX(K14,P14,U14,Z14,AE14,AJ14,AO14)</f>
        <v>6</v>
      </c>
      <c r="BC14" s="52">
        <f t="shared" ref="BC14:BC24" si="11">MIN(K14,P14,U14,Z14,AE14,AJ14,AO14)</f>
        <v>1</v>
      </c>
      <c r="BD14" s="53"/>
    </row>
    <row r="15" spans="1:56" ht="26.25">
      <c r="A15" s="10">
        <v>3</v>
      </c>
      <c r="B15" s="65" t="str">
        <f>'Итоговый судейский'!B15</f>
        <v>Гришин Д.В.                                    (Московская область, г. Химки)</v>
      </c>
      <c r="C15" s="66" t="str">
        <f>'Итоговый судейский'!C15</f>
        <v>Тянь-Шань</v>
      </c>
      <c r="D15" s="66">
        <f>'Итоговый судейский'!D15</f>
        <v>5</v>
      </c>
      <c r="E15" s="66">
        <f>'Итоговый судейский'!E15</f>
        <v>5</v>
      </c>
      <c r="F15" s="66" t="str">
        <f>'Итоговый судейский'!F15</f>
        <v>23.07 - 14.08.2016</v>
      </c>
      <c r="G15" s="33">
        <f>Судья1!G15</f>
        <v>62</v>
      </c>
      <c r="H15" s="33">
        <f>Судья1!H15</f>
        <v>5</v>
      </c>
      <c r="I15" s="33">
        <f>Судья1!I15+Судья1!J15+Судья1!K15</f>
        <v>11</v>
      </c>
      <c r="J15" s="33">
        <f>Судья1!L15</f>
        <v>4</v>
      </c>
      <c r="K15" s="33">
        <f>Судья1!M15</f>
        <v>4</v>
      </c>
      <c r="L15" s="33">
        <f>Судья2!G15</f>
        <v>71</v>
      </c>
      <c r="M15" s="33">
        <f>Судья2!H15</f>
        <v>9</v>
      </c>
      <c r="N15" s="33">
        <f>Судья2!I15+Судья2!J15+Судья2!K15</f>
        <v>8</v>
      </c>
      <c r="O15" s="33">
        <f>Судья2!L15</f>
        <v>3</v>
      </c>
      <c r="P15" s="33">
        <f>Судья2!M15</f>
        <v>5</v>
      </c>
      <c r="Q15" s="33">
        <f>Судья3!G15</f>
        <v>60</v>
      </c>
      <c r="R15" s="33">
        <f>Судья3!H15</f>
        <v>6</v>
      </c>
      <c r="S15" s="33">
        <f>Судья3!I15+Судья3!J15+Судья3!K15</f>
        <v>12</v>
      </c>
      <c r="T15" s="33">
        <f>Судья3!L15</f>
        <v>3</v>
      </c>
      <c r="U15" s="33">
        <f>Судья3!M15</f>
        <v>5</v>
      </c>
      <c r="V15" s="33">
        <f>Судья4!G15</f>
        <v>64</v>
      </c>
      <c r="W15" s="33">
        <f>Судья4!H15</f>
        <v>9</v>
      </c>
      <c r="X15" s="33">
        <f>Судья4!I15+Судья4!J15+Судья4!K15</f>
        <v>1</v>
      </c>
      <c r="Y15" s="33">
        <f>Судья4!L15</f>
        <v>-2</v>
      </c>
      <c r="Z15" s="33">
        <f>Судья4!M15</f>
        <v>7</v>
      </c>
      <c r="AA15" s="33">
        <f>Судья5!G15</f>
        <v>67</v>
      </c>
      <c r="AB15" s="33">
        <f>Судья5!H15</f>
        <v>7</v>
      </c>
      <c r="AC15" s="33">
        <f>Судья5!I15+Судья5!J15+Судья5!K15</f>
        <v>6</v>
      </c>
      <c r="AD15" s="33">
        <f>Судья5!L15</f>
        <v>3</v>
      </c>
      <c r="AE15" s="33">
        <f>Судья5!M15</f>
        <v>4</v>
      </c>
      <c r="AF15" s="33">
        <f>Судья6!G15</f>
        <v>66</v>
      </c>
      <c r="AG15" s="33">
        <f>Судья6!H15</f>
        <v>6</v>
      </c>
      <c r="AH15" s="33">
        <f>Судья6!I15+Судья6!J15+Судья6!K15</f>
        <v>1</v>
      </c>
      <c r="AI15" s="33">
        <f>Судья6!L15</f>
        <v>0</v>
      </c>
      <c r="AJ15" s="33">
        <f>Судья6!M15</f>
        <v>3</v>
      </c>
      <c r="AK15" s="33">
        <f>Судья7!G15</f>
        <v>70</v>
      </c>
      <c r="AL15" s="33">
        <f>Судья7!H15</f>
        <v>8</v>
      </c>
      <c r="AM15" s="33">
        <f>Судья7!I15+Судья7!J15+Судья7!K15</f>
        <v>6</v>
      </c>
      <c r="AN15" s="33">
        <f>Судья7!L15</f>
        <v>4</v>
      </c>
      <c r="AO15" s="33">
        <f>Судья7!M15</f>
        <v>4</v>
      </c>
      <c r="AP15" s="40">
        <f t="shared" si="0"/>
        <v>86.4</v>
      </c>
      <c r="AQ15" s="54"/>
      <c r="AR15" s="41"/>
      <c r="AS15" s="52">
        <f t="shared" si="1"/>
        <v>170</v>
      </c>
      <c r="AT15" s="52">
        <f t="shared" si="2"/>
        <v>71</v>
      </c>
      <c r="AU15" s="52">
        <f t="shared" si="3"/>
        <v>60</v>
      </c>
      <c r="AV15" s="52">
        <f t="shared" si="4"/>
        <v>9</v>
      </c>
      <c r="AW15" s="52">
        <f t="shared" si="5"/>
        <v>5</v>
      </c>
      <c r="AX15" s="52">
        <f t="shared" si="6"/>
        <v>12</v>
      </c>
      <c r="AY15" s="52">
        <f t="shared" si="7"/>
        <v>1</v>
      </c>
      <c r="AZ15" s="52">
        <f t="shared" si="8"/>
        <v>4</v>
      </c>
      <c r="BA15" s="52">
        <f t="shared" si="9"/>
        <v>-2</v>
      </c>
      <c r="BB15" s="52">
        <f t="shared" si="10"/>
        <v>7</v>
      </c>
      <c r="BC15" s="52">
        <f t="shared" si="11"/>
        <v>3</v>
      </c>
      <c r="BD15" s="53"/>
    </row>
    <row r="16" spans="1:56" ht="26.25">
      <c r="A16" s="10">
        <v>4</v>
      </c>
      <c r="B16" s="65" t="str">
        <f>'Итоговый судейский'!B16</f>
        <v>Караваев А.Н.                                     (Волгоградская область, г. Волгоград)</v>
      </c>
      <c r="C16" s="66" t="str">
        <f>'Итоговый судейский'!C16</f>
        <v>Кавказ</v>
      </c>
      <c r="D16" s="66">
        <f>'Итоговый судейский'!D16</f>
        <v>5</v>
      </c>
      <c r="E16" s="66">
        <f>'Итоговый судейский'!E16</f>
        <v>5</v>
      </c>
      <c r="F16" s="66" t="str">
        <f>'Итоговый судейский'!F16</f>
        <v>30.07 - 15.08.2016</v>
      </c>
      <c r="G16" s="33">
        <f>Судья1!G16</f>
        <v>0</v>
      </c>
      <c r="H16" s="33">
        <f>Судья1!H16</f>
        <v>0</v>
      </c>
      <c r="I16" s="33">
        <f>Судья1!I16+Судья1!J16+Судья1!K16</f>
        <v>0</v>
      </c>
      <c r="J16" s="33">
        <f>Судья1!L16</f>
        <v>0</v>
      </c>
      <c r="K16" s="33">
        <f>Судья1!M16</f>
        <v>0</v>
      </c>
      <c r="L16" s="33">
        <f>Судья2!G16</f>
        <v>0</v>
      </c>
      <c r="M16" s="33">
        <f>Судья2!H16</f>
        <v>0</v>
      </c>
      <c r="N16" s="33">
        <f>Судья2!I16+Судья2!J16+Судья2!K16</f>
        <v>0</v>
      </c>
      <c r="O16" s="33">
        <f>Судья2!L16</f>
        <v>0</v>
      </c>
      <c r="P16" s="33">
        <f>Судья2!M16</f>
        <v>0</v>
      </c>
      <c r="Q16" s="33">
        <f>Судья3!G16</f>
        <v>0</v>
      </c>
      <c r="R16" s="33">
        <f>Судья3!H16</f>
        <v>0</v>
      </c>
      <c r="S16" s="33">
        <f>Судья3!I16+Судья3!J16+Судья3!K16</f>
        <v>0</v>
      </c>
      <c r="T16" s="33">
        <f>Судья3!L16</f>
        <v>0</v>
      </c>
      <c r="U16" s="33">
        <f>Судья3!M16</f>
        <v>0</v>
      </c>
      <c r="V16" s="33">
        <f>Судья4!G16</f>
        <v>0</v>
      </c>
      <c r="W16" s="33">
        <f>Судья4!H16</f>
        <v>0</v>
      </c>
      <c r="X16" s="33">
        <f>Судья4!I16+Судья4!J16+Судья4!K16</f>
        <v>0</v>
      </c>
      <c r="Y16" s="33">
        <f>Судья4!L16</f>
        <v>0</v>
      </c>
      <c r="Z16" s="33">
        <f>Судья4!M16</f>
        <v>0</v>
      </c>
      <c r="AA16" s="33">
        <f>Судья5!G16</f>
        <v>0</v>
      </c>
      <c r="AB16" s="33">
        <f>Судья5!H16</f>
        <v>0</v>
      </c>
      <c r="AC16" s="33">
        <f>Судья5!I16+Судья5!J16+Судья5!K16</f>
        <v>0</v>
      </c>
      <c r="AD16" s="33">
        <f>Судья5!L16</f>
        <v>0</v>
      </c>
      <c r="AE16" s="33">
        <f>Судья5!M16</f>
        <v>0</v>
      </c>
      <c r="AF16" s="33">
        <f>Судья6!G16</f>
        <v>0</v>
      </c>
      <c r="AG16" s="33">
        <f>Судья6!H16</f>
        <v>0</v>
      </c>
      <c r="AH16" s="33">
        <f>Судья6!I16+Судья6!J16+Судья6!K16</f>
        <v>0</v>
      </c>
      <c r="AI16" s="33">
        <f>Судья6!L16</f>
        <v>0</v>
      </c>
      <c r="AJ16" s="33">
        <f>Судья6!M16</f>
        <v>0</v>
      </c>
      <c r="AK16" s="33">
        <f>Судья7!G16</f>
        <v>0</v>
      </c>
      <c r="AL16" s="33">
        <f>Судья7!H16</f>
        <v>0</v>
      </c>
      <c r="AM16" s="33">
        <f>Судья7!I16+Судья7!J16+Судья7!K16</f>
        <v>0</v>
      </c>
      <c r="AN16" s="33">
        <f>Судья7!L16</f>
        <v>0</v>
      </c>
      <c r="AO16" s="33">
        <f>Судья7!M16</f>
        <v>0</v>
      </c>
      <c r="AP16" s="40">
        <f t="shared" si="0"/>
        <v>0</v>
      </c>
      <c r="AQ16" s="54"/>
      <c r="AR16" s="41"/>
      <c r="AS16" s="52">
        <f t="shared" si="1"/>
        <v>0</v>
      </c>
      <c r="AT16" s="52">
        <f t="shared" si="2"/>
        <v>0</v>
      </c>
      <c r="AU16" s="52">
        <f t="shared" si="3"/>
        <v>0</v>
      </c>
      <c r="AV16" s="52">
        <f t="shared" si="4"/>
        <v>0</v>
      </c>
      <c r="AW16" s="52">
        <f t="shared" si="5"/>
        <v>0</v>
      </c>
      <c r="AX16" s="52">
        <f t="shared" si="6"/>
        <v>0</v>
      </c>
      <c r="AY16" s="52">
        <f t="shared" si="7"/>
        <v>0</v>
      </c>
      <c r="AZ16" s="52">
        <f t="shared" si="8"/>
        <v>0</v>
      </c>
      <c r="BA16" s="52">
        <f t="shared" si="9"/>
        <v>0</v>
      </c>
      <c r="BB16" s="52">
        <f t="shared" si="10"/>
        <v>0</v>
      </c>
      <c r="BC16" s="52">
        <f t="shared" si="11"/>
        <v>0</v>
      </c>
      <c r="BD16" s="53"/>
    </row>
    <row r="17" spans="1:56" ht="26.25">
      <c r="A17" s="10">
        <v>5</v>
      </c>
      <c r="B17" s="65" t="str">
        <f>'Итоговый судейский'!B17</f>
        <v>Кузов А.В.                                                                                         (г. Москва)</v>
      </c>
      <c r="C17" s="66" t="str">
        <f>'Итоговый судейский'!C17</f>
        <v>Алтай, Монголия, Сибирь</v>
      </c>
      <c r="D17" s="66">
        <f>'Итоговый судейский'!D17</f>
        <v>4</v>
      </c>
      <c r="E17" s="66">
        <f>'Итоговый судейский'!E17</f>
        <v>4</v>
      </c>
      <c r="F17" s="66" t="str">
        <f>'Итоговый судейский'!F17</f>
        <v xml:space="preserve">31.07 - 19.08.2016 </v>
      </c>
      <c r="G17" s="33">
        <f>Судья1!G17</f>
        <v>0</v>
      </c>
      <c r="H17" s="33">
        <f>Судья1!H17</f>
        <v>0</v>
      </c>
      <c r="I17" s="33">
        <f>Судья1!I17+Судья1!J17+Судья1!K17</f>
        <v>0</v>
      </c>
      <c r="J17" s="33">
        <f>Судья1!L17</f>
        <v>0</v>
      </c>
      <c r="K17" s="33">
        <f>Судья1!M17</f>
        <v>0</v>
      </c>
      <c r="L17" s="33">
        <f>Судья2!G17</f>
        <v>0</v>
      </c>
      <c r="M17" s="33">
        <f>Судья2!H17</f>
        <v>0</v>
      </c>
      <c r="N17" s="33">
        <f>Судья2!I17+Судья2!J17+Судья2!K17</f>
        <v>0</v>
      </c>
      <c r="O17" s="33">
        <f>Судья2!L17</f>
        <v>0</v>
      </c>
      <c r="P17" s="33">
        <f>Судья2!M17</f>
        <v>0</v>
      </c>
      <c r="Q17" s="33">
        <f>Судья3!G17</f>
        <v>0</v>
      </c>
      <c r="R17" s="33">
        <f>Судья3!H17</f>
        <v>0</v>
      </c>
      <c r="S17" s="33">
        <f>Судья3!I17+Судья3!J17+Судья3!K17</f>
        <v>0</v>
      </c>
      <c r="T17" s="33">
        <f>Судья3!L17</f>
        <v>0</v>
      </c>
      <c r="U17" s="33">
        <f>Судья3!M17</f>
        <v>0</v>
      </c>
      <c r="V17" s="33">
        <f>Судья4!G17</f>
        <v>0</v>
      </c>
      <c r="W17" s="33">
        <f>Судья4!H17</f>
        <v>0</v>
      </c>
      <c r="X17" s="33">
        <f>Судья4!I17+Судья4!J17+Судья4!K17</f>
        <v>0</v>
      </c>
      <c r="Y17" s="33">
        <f>Судья4!L17</f>
        <v>0</v>
      </c>
      <c r="Z17" s="33">
        <f>Судья4!M17</f>
        <v>0</v>
      </c>
      <c r="AA17" s="33">
        <f>Судья5!G17</f>
        <v>0</v>
      </c>
      <c r="AB17" s="33">
        <f>Судья5!H17</f>
        <v>0</v>
      </c>
      <c r="AC17" s="33">
        <f>Судья5!I17+Судья5!J17+Судья5!K17</f>
        <v>0</v>
      </c>
      <c r="AD17" s="33">
        <f>Судья5!L17</f>
        <v>0</v>
      </c>
      <c r="AE17" s="33">
        <f>Судья5!M17</f>
        <v>0</v>
      </c>
      <c r="AF17" s="33">
        <f>Судья6!G17</f>
        <v>0</v>
      </c>
      <c r="AG17" s="33">
        <f>Судья6!H17</f>
        <v>0</v>
      </c>
      <c r="AH17" s="33">
        <f>Судья6!I17+Судья6!J17+Судья6!K17</f>
        <v>0</v>
      </c>
      <c r="AI17" s="33">
        <f>Судья6!L17</f>
        <v>0</v>
      </c>
      <c r="AJ17" s="33">
        <f>Судья6!M17</f>
        <v>0</v>
      </c>
      <c r="AK17" s="33">
        <f>Судья7!G17</f>
        <v>0</v>
      </c>
      <c r="AL17" s="33">
        <f>Судья7!H17</f>
        <v>0</v>
      </c>
      <c r="AM17" s="33">
        <f>Судья7!I17+Судья7!J17+Судья7!K17</f>
        <v>0</v>
      </c>
      <c r="AN17" s="33">
        <f>Судья7!L17</f>
        <v>0</v>
      </c>
      <c r="AO17" s="33">
        <f>Судья7!M17</f>
        <v>0</v>
      </c>
      <c r="AP17" s="40">
        <f t="shared" si="0"/>
        <v>0</v>
      </c>
      <c r="AQ17" s="54"/>
      <c r="AR17" s="41"/>
      <c r="AS17" s="52">
        <f t="shared" si="1"/>
        <v>0</v>
      </c>
      <c r="AT17" s="52">
        <f t="shared" si="2"/>
        <v>0</v>
      </c>
      <c r="AU17" s="52">
        <f t="shared" si="3"/>
        <v>0</v>
      </c>
      <c r="AV17" s="52">
        <f t="shared" si="4"/>
        <v>0</v>
      </c>
      <c r="AW17" s="52">
        <f t="shared" si="5"/>
        <v>0</v>
      </c>
      <c r="AX17" s="52">
        <f t="shared" si="6"/>
        <v>0</v>
      </c>
      <c r="AY17" s="52">
        <f t="shared" si="7"/>
        <v>0</v>
      </c>
      <c r="AZ17" s="52">
        <f t="shared" si="8"/>
        <v>0</v>
      </c>
      <c r="BA17" s="52">
        <f t="shared" si="9"/>
        <v>0</v>
      </c>
      <c r="BB17" s="52">
        <f t="shared" si="10"/>
        <v>0</v>
      </c>
      <c r="BC17" s="52">
        <f t="shared" si="11"/>
        <v>0</v>
      </c>
      <c r="BD17" s="53"/>
    </row>
    <row r="18" spans="1:56" ht="26.25">
      <c r="A18" s="10">
        <v>6</v>
      </c>
      <c r="B18" s="65" t="str">
        <f>'Итоговый судейский'!B18</f>
        <v>Матюшкин С.В.                                                  (Тульская область, ст. Узловая)</v>
      </c>
      <c r="C18" s="66" t="str">
        <f>'Итоговый судейский'!C18</f>
        <v>Шри-Ланка</v>
      </c>
      <c r="D18" s="66">
        <f>'Итоговый судейский'!D18</f>
        <v>4</v>
      </c>
      <c r="E18" s="66">
        <f>'Итоговый судейский'!E18</f>
        <v>4</v>
      </c>
      <c r="F18" s="66" t="str">
        <f>'Итоговый судейский'!F18</f>
        <v>05.02 - 22.02.2016</v>
      </c>
      <c r="G18" s="33">
        <f>Судья1!G18</f>
        <v>43</v>
      </c>
      <c r="H18" s="33">
        <f>Судья1!H18</f>
        <v>5</v>
      </c>
      <c r="I18" s="33">
        <f>Судья1!I18+Судья1!J18+Судья1!K18</f>
        <v>8</v>
      </c>
      <c r="J18" s="33">
        <f>Судья1!L18</f>
        <v>7</v>
      </c>
      <c r="K18" s="33">
        <f>Судья1!M18</f>
        <v>3</v>
      </c>
      <c r="L18" s="33">
        <f>Судья2!G18</f>
        <v>48</v>
      </c>
      <c r="M18" s="33">
        <f>Судья2!H18</f>
        <v>10</v>
      </c>
      <c r="N18" s="33">
        <f>Судья2!I18+Судья2!J18+Судья2!K18</f>
        <v>6</v>
      </c>
      <c r="O18" s="33">
        <f>Судья2!L18</f>
        <v>5</v>
      </c>
      <c r="P18" s="33">
        <f>Судья2!M18</f>
        <v>4</v>
      </c>
      <c r="Q18" s="33">
        <f>Судья3!G18</f>
        <v>48</v>
      </c>
      <c r="R18" s="33">
        <f>Судья3!H18</f>
        <v>10</v>
      </c>
      <c r="S18" s="33">
        <f>Судья3!I18+Судья3!J18+Судья3!K18</f>
        <v>7</v>
      </c>
      <c r="T18" s="33">
        <f>Судья3!L18</f>
        <v>7</v>
      </c>
      <c r="U18" s="33">
        <f>Судья3!M18</f>
        <v>4</v>
      </c>
      <c r="V18" s="33">
        <f>Судья4!G18</f>
        <v>49</v>
      </c>
      <c r="W18" s="33">
        <f>Судья4!H18</f>
        <v>10</v>
      </c>
      <c r="X18" s="33">
        <f>Судья4!I18+Судья4!J18+Судья4!K18</f>
        <v>8</v>
      </c>
      <c r="Y18" s="33">
        <f>Судья4!L18</f>
        <v>10</v>
      </c>
      <c r="Z18" s="33">
        <f>Судья4!M18</f>
        <v>4</v>
      </c>
      <c r="AA18" s="33">
        <f>Судья5!G18</f>
        <v>52</v>
      </c>
      <c r="AB18" s="33">
        <f>Судья5!H18</f>
        <v>6</v>
      </c>
      <c r="AC18" s="33">
        <f>Судья5!I18+Судья5!J18+Судья5!K18</f>
        <v>5</v>
      </c>
      <c r="AD18" s="33">
        <f>Судья5!L18</f>
        <v>8</v>
      </c>
      <c r="AE18" s="33">
        <f>Судья5!M18</f>
        <v>5</v>
      </c>
      <c r="AF18" s="33">
        <f>Судья6!G18</f>
        <v>46</v>
      </c>
      <c r="AG18" s="33">
        <f>Судья6!H18</f>
        <v>11</v>
      </c>
      <c r="AH18" s="33">
        <f>Судья6!I18+Судья6!J18+Судья6!K18</f>
        <v>9</v>
      </c>
      <c r="AI18" s="33">
        <f>Судья6!L18</f>
        <v>8</v>
      </c>
      <c r="AJ18" s="33">
        <f>Судья6!M18</f>
        <v>3</v>
      </c>
      <c r="AK18" s="33">
        <f>Судья7!G18</f>
        <v>48</v>
      </c>
      <c r="AL18" s="33">
        <f>Судья7!H18</f>
        <v>7</v>
      </c>
      <c r="AM18" s="33">
        <f>Судья7!I18+Судья7!J18+Судья7!K18</f>
        <v>12</v>
      </c>
      <c r="AN18" s="33">
        <f>Судья7!L18</f>
        <v>13</v>
      </c>
      <c r="AO18" s="33">
        <f>Судья7!M18</f>
        <v>5</v>
      </c>
      <c r="AP18" s="40">
        <f t="shared" si="0"/>
        <v>76</v>
      </c>
      <c r="AQ18" s="54"/>
      <c r="AR18" s="41"/>
      <c r="AS18" s="52">
        <f t="shared" si="1"/>
        <v>154</v>
      </c>
      <c r="AT18" s="52">
        <f t="shared" si="2"/>
        <v>52</v>
      </c>
      <c r="AU18" s="52">
        <f t="shared" si="3"/>
        <v>43</v>
      </c>
      <c r="AV18" s="52">
        <f t="shared" si="4"/>
        <v>11</v>
      </c>
      <c r="AW18" s="52">
        <f t="shared" si="5"/>
        <v>5</v>
      </c>
      <c r="AX18" s="52">
        <f t="shared" si="6"/>
        <v>12</v>
      </c>
      <c r="AY18" s="52">
        <f t="shared" si="7"/>
        <v>5</v>
      </c>
      <c r="AZ18" s="52">
        <f t="shared" si="8"/>
        <v>13</v>
      </c>
      <c r="BA18" s="52">
        <f t="shared" si="9"/>
        <v>5</v>
      </c>
      <c r="BB18" s="52">
        <f t="shared" si="10"/>
        <v>5</v>
      </c>
      <c r="BC18" s="52">
        <f t="shared" si="11"/>
        <v>3</v>
      </c>
      <c r="BD18" s="53"/>
    </row>
    <row r="19" spans="1:56" ht="26.25">
      <c r="A19" s="10">
        <v>7</v>
      </c>
      <c r="B19" s="65" t="str">
        <f>'Итоговый судейский'!B19</f>
        <v>Устинов А.В.                                                     (г. Москва)</v>
      </c>
      <c r="C19" s="66" t="str">
        <f>'Итоговый судейский'!C19</f>
        <v xml:space="preserve">Кавказ </v>
      </c>
      <c r="D19" s="66">
        <f>'Итоговый судейский'!D19</f>
        <v>4</v>
      </c>
      <c r="E19" s="66">
        <f>'Итоговый судейский'!E19</f>
        <v>4</v>
      </c>
      <c r="F19" s="66" t="str">
        <f>'Итоговый судейский'!F19</f>
        <v>16.07 - 01.08.2016</v>
      </c>
      <c r="G19" s="33">
        <f>Судья1!G19</f>
        <v>42</v>
      </c>
      <c r="H19" s="33">
        <f>Судья1!H19</f>
        <v>5</v>
      </c>
      <c r="I19" s="33">
        <f>Судья1!I19+Судья1!J19+Судья1!K19</f>
        <v>4</v>
      </c>
      <c r="J19" s="33">
        <f>Судья1!L19</f>
        <v>5</v>
      </c>
      <c r="K19" s="33">
        <f>Судья1!M19</f>
        <v>3</v>
      </c>
      <c r="L19" s="33">
        <f>Судья2!G19</f>
        <v>31</v>
      </c>
      <c r="M19" s="33">
        <f>Судья2!H19</f>
        <v>7</v>
      </c>
      <c r="N19" s="33">
        <f>Судья2!I19+Судья2!J19+Судья2!K19</f>
        <v>-1</v>
      </c>
      <c r="O19" s="33">
        <f>Судья2!L19</f>
        <v>0</v>
      </c>
      <c r="P19" s="33">
        <f>Судья2!M19</f>
        <v>2</v>
      </c>
      <c r="Q19" s="33">
        <f>Судья3!G19</f>
        <v>38</v>
      </c>
      <c r="R19" s="33">
        <f>Судья3!H19</f>
        <v>10</v>
      </c>
      <c r="S19" s="33">
        <f>Судья3!I19+Судья3!J19+Судья3!K19</f>
        <v>9</v>
      </c>
      <c r="T19" s="33">
        <f>Судья3!L19</f>
        <v>2</v>
      </c>
      <c r="U19" s="33">
        <f>Судья3!M19</f>
        <v>4</v>
      </c>
      <c r="V19" s="33">
        <f>Судья4!G19</f>
        <v>38</v>
      </c>
      <c r="W19" s="33">
        <f>Судья4!H19</f>
        <v>12</v>
      </c>
      <c r="X19" s="33">
        <f>Судья4!I19+Судья4!J19+Судья4!K19</f>
        <v>6</v>
      </c>
      <c r="Y19" s="33">
        <f>Судья4!L19</f>
        <v>3</v>
      </c>
      <c r="Z19" s="33">
        <f>Судья4!M19</f>
        <v>2</v>
      </c>
      <c r="AA19" s="33">
        <f>Судья5!G19</f>
        <v>47</v>
      </c>
      <c r="AB19" s="33">
        <f>Судья5!H19</f>
        <v>11</v>
      </c>
      <c r="AC19" s="33">
        <f>Судья5!I19+Судья5!J19+Судья5!K19</f>
        <v>10</v>
      </c>
      <c r="AD19" s="33">
        <f>Судья5!L19</f>
        <v>4</v>
      </c>
      <c r="AE19" s="33">
        <f>Судья5!M19</f>
        <v>5</v>
      </c>
      <c r="AF19" s="33">
        <f>Судья6!G19</f>
        <v>41</v>
      </c>
      <c r="AG19" s="33">
        <f>Судья6!H19</f>
        <v>8</v>
      </c>
      <c r="AH19" s="33">
        <f>Судья6!I19+Судья6!J19+Судья6!K19</f>
        <v>-2</v>
      </c>
      <c r="AI19" s="33">
        <f>Судья6!L19</f>
        <v>3</v>
      </c>
      <c r="AJ19" s="33">
        <f>Судья6!M19</f>
        <v>2</v>
      </c>
      <c r="AK19" s="33">
        <f>Судья7!G19</f>
        <v>45</v>
      </c>
      <c r="AL19" s="33">
        <f>Судья7!H19</f>
        <v>10</v>
      </c>
      <c r="AM19" s="33">
        <f>Судья7!I19+Судья7!J19+Судья7!K19</f>
        <v>8</v>
      </c>
      <c r="AN19" s="33">
        <f>Судья7!L19</f>
        <v>7</v>
      </c>
      <c r="AO19" s="33">
        <f>Судья7!M19</f>
        <v>5</v>
      </c>
      <c r="AP19" s="40">
        <f t="shared" si="0"/>
        <v>61.8</v>
      </c>
      <c r="AQ19" s="54"/>
      <c r="AR19" s="41"/>
      <c r="AS19" s="52">
        <f t="shared" si="1"/>
        <v>117</v>
      </c>
      <c r="AT19" s="52">
        <f t="shared" si="2"/>
        <v>47</v>
      </c>
      <c r="AU19" s="52">
        <f t="shared" si="3"/>
        <v>31</v>
      </c>
      <c r="AV19" s="52">
        <f t="shared" si="4"/>
        <v>12</v>
      </c>
      <c r="AW19" s="52">
        <f t="shared" si="5"/>
        <v>5</v>
      </c>
      <c r="AX19" s="52">
        <f t="shared" si="6"/>
        <v>10</v>
      </c>
      <c r="AY19" s="52">
        <f t="shared" si="7"/>
        <v>-2</v>
      </c>
      <c r="AZ19" s="52">
        <f t="shared" si="8"/>
        <v>7</v>
      </c>
      <c r="BA19" s="52">
        <f t="shared" si="9"/>
        <v>0</v>
      </c>
      <c r="BB19" s="52">
        <f t="shared" si="10"/>
        <v>5</v>
      </c>
      <c r="BC19" s="52">
        <f t="shared" si="11"/>
        <v>2</v>
      </c>
      <c r="BD19" s="53"/>
    </row>
    <row r="20" spans="1:56" ht="26.25">
      <c r="A20" s="10">
        <v>8</v>
      </c>
      <c r="B20" s="65" t="str">
        <f>'Итоговый судейский'!B20</f>
        <v>Прошкин О.В.                                                 (г. Москва)</v>
      </c>
      <c r="C20" s="66" t="str">
        <f>'Итоговый судейский'!C20</f>
        <v>Армения</v>
      </c>
      <c r="D20" s="66">
        <f>'Итоговый судейский'!D20</f>
        <v>4</v>
      </c>
      <c r="E20" s="66">
        <f>'Итоговый судейский'!E20</f>
        <v>4</v>
      </c>
      <c r="F20" s="66" t="str">
        <f>'Итоговый судейский'!F20</f>
        <v>16.07 - 02.08.2016</v>
      </c>
      <c r="G20" s="33">
        <f>Судья1!G20</f>
        <v>44</v>
      </c>
      <c r="H20" s="33">
        <f>Судья1!H20</f>
        <v>6</v>
      </c>
      <c r="I20" s="33">
        <f>Судья1!I20+Судья1!J20+Судья1!K20</f>
        <v>6</v>
      </c>
      <c r="J20" s="33">
        <f>Судья1!L20</f>
        <v>2</v>
      </c>
      <c r="K20" s="33">
        <f>Судья1!M20</f>
        <v>3</v>
      </c>
      <c r="L20" s="33">
        <f>Судья2!G20</f>
        <v>48</v>
      </c>
      <c r="M20" s="33">
        <f>Судья2!H20</f>
        <v>8</v>
      </c>
      <c r="N20" s="33">
        <f>Судья2!I20+Судья2!J20+Судья2!K20</f>
        <v>7</v>
      </c>
      <c r="O20" s="33">
        <f>Судья2!L20</f>
        <v>4</v>
      </c>
      <c r="P20" s="33">
        <f>Судья2!M20</f>
        <v>5</v>
      </c>
      <c r="Q20" s="33">
        <f>Судья3!G20</f>
        <v>40</v>
      </c>
      <c r="R20" s="33">
        <f>Судья3!H20</f>
        <v>10</v>
      </c>
      <c r="S20" s="33">
        <f>Судья3!I20+Судья3!J20+Судья3!K20</f>
        <v>7</v>
      </c>
      <c r="T20" s="33">
        <f>Судья3!L20</f>
        <v>3</v>
      </c>
      <c r="U20" s="33">
        <f>Судья3!M20</f>
        <v>4</v>
      </c>
      <c r="V20" s="33">
        <f>Судья4!G20</f>
        <v>38</v>
      </c>
      <c r="W20" s="33">
        <f>Судья4!H20</f>
        <v>8</v>
      </c>
      <c r="X20" s="33">
        <f>Судья4!I20+Судья4!J20+Судья4!K20</f>
        <v>0</v>
      </c>
      <c r="Y20" s="33">
        <f>Судья4!L20</f>
        <v>-1</v>
      </c>
      <c r="Z20" s="33">
        <f>Судья4!M20</f>
        <v>3</v>
      </c>
      <c r="AA20" s="33">
        <f>Судья5!G20</f>
        <v>42</v>
      </c>
      <c r="AB20" s="33">
        <f>Судья5!H20</f>
        <v>5</v>
      </c>
      <c r="AC20" s="33">
        <f>Судья5!I20+Судья5!J20+Судья5!K20</f>
        <v>-4</v>
      </c>
      <c r="AD20" s="33">
        <f>Судья5!L20</f>
        <v>2</v>
      </c>
      <c r="AE20" s="33">
        <f>Судья5!M20</f>
        <v>5</v>
      </c>
      <c r="AF20" s="33">
        <f>Судья6!G20</f>
        <v>44</v>
      </c>
      <c r="AG20" s="33">
        <f>Судья6!H20</f>
        <v>7</v>
      </c>
      <c r="AH20" s="33">
        <f>Судья6!I20+Судья6!J20+Судья6!K20</f>
        <v>-2</v>
      </c>
      <c r="AI20" s="33">
        <f>Судья6!L20</f>
        <v>0</v>
      </c>
      <c r="AJ20" s="33">
        <f>Судья6!M20</f>
        <v>2</v>
      </c>
      <c r="AK20" s="33">
        <f>Судья7!G20</f>
        <v>44</v>
      </c>
      <c r="AL20" s="33">
        <f>Судья7!H20</f>
        <v>5</v>
      </c>
      <c r="AM20" s="33">
        <f>Судья7!I20+Судья7!J20+Судья7!K20</f>
        <v>3</v>
      </c>
      <c r="AN20" s="33">
        <f>Судья7!L20</f>
        <v>2</v>
      </c>
      <c r="AO20" s="33">
        <f>Судья7!M20</f>
        <v>4</v>
      </c>
      <c r="AP20" s="40">
        <f t="shared" si="0"/>
        <v>58</v>
      </c>
      <c r="AQ20" s="54"/>
      <c r="AR20" s="41"/>
      <c r="AS20" s="52">
        <f t="shared" si="1"/>
        <v>114</v>
      </c>
      <c r="AT20" s="52">
        <f t="shared" si="2"/>
        <v>48</v>
      </c>
      <c r="AU20" s="52">
        <f t="shared" si="3"/>
        <v>38</v>
      </c>
      <c r="AV20" s="52">
        <f t="shared" si="4"/>
        <v>10</v>
      </c>
      <c r="AW20" s="52">
        <f t="shared" si="5"/>
        <v>5</v>
      </c>
      <c r="AX20" s="52">
        <f t="shared" si="6"/>
        <v>7</v>
      </c>
      <c r="AY20" s="52">
        <f t="shared" si="7"/>
        <v>-4</v>
      </c>
      <c r="AZ20" s="52">
        <f t="shared" si="8"/>
        <v>4</v>
      </c>
      <c r="BA20" s="52">
        <f t="shared" si="9"/>
        <v>-1</v>
      </c>
      <c r="BB20" s="52">
        <f t="shared" si="10"/>
        <v>5</v>
      </c>
      <c r="BC20" s="52">
        <f t="shared" si="11"/>
        <v>2</v>
      </c>
      <c r="BD20" s="53"/>
    </row>
    <row r="21" spans="1:56" ht="26.25">
      <c r="A21" s="10">
        <v>9</v>
      </c>
      <c r="B21" s="65" t="str">
        <f>'Итоговый судейский'!B21</f>
        <v>Тимошин И.А.                             (Челебинская область, г. Челебинск)</v>
      </c>
      <c r="C21" s="66" t="str">
        <f>'Итоговый судейский'!C21</f>
        <v>Альпы</v>
      </c>
      <c r="D21" s="66">
        <f>'Итоговый судейский'!D21</f>
        <v>4</v>
      </c>
      <c r="E21" s="66">
        <f>'Итоговый судейский'!E21</f>
        <v>4</v>
      </c>
      <c r="F21" s="66" t="str">
        <f>'Итоговый судейский'!F21</f>
        <v>27.07 - 14.08.2016</v>
      </c>
      <c r="G21" s="33">
        <f>Судья1!G21</f>
        <v>96</v>
      </c>
      <c r="H21" s="33">
        <f>Судья1!H21</f>
        <v>10</v>
      </c>
      <c r="I21" s="33">
        <f>Судья1!I21+Судья1!J21+Судья1!K21</f>
        <v>14</v>
      </c>
      <c r="J21" s="33">
        <f>Судья1!L21</f>
        <v>6</v>
      </c>
      <c r="K21" s="33">
        <f>Судья1!M21</f>
        <v>7</v>
      </c>
      <c r="L21" s="33">
        <f>Судья2!G21</f>
        <v>96</v>
      </c>
      <c r="M21" s="33">
        <f>Судья2!H21</f>
        <v>9</v>
      </c>
      <c r="N21" s="33">
        <f>Судья2!I21+Судья2!J21+Судья2!K21</f>
        <v>5</v>
      </c>
      <c r="O21" s="33">
        <f>Судья2!L21</f>
        <v>8</v>
      </c>
      <c r="P21" s="33">
        <f>Судья2!M21</f>
        <v>8</v>
      </c>
      <c r="Q21" s="33">
        <f>Судья3!G21</f>
        <v>93</v>
      </c>
      <c r="R21" s="33">
        <f>Судья3!H21</f>
        <v>15</v>
      </c>
      <c r="S21" s="33">
        <f>Судья3!I21+Судья3!J21+Судья3!K21</f>
        <v>20</v>
      </c>
      <c r="T21" s="33">
        <f>Судья3!L21</f>
        <v>18</v>
      </c>
      <c r="U21" s="33">
        <f>Судья3!M21</f>
        <v>10</v>
      </c>
      <c r="V21" s="33">
        <f>Судья4!G21</f>
        <v>112</v>
      </c>
      <c r="W21" s="33">
        <f>Судья4!H21</f>
        <v>17</v>
      </c>
      <c r="X21" s="33">
        <f>Судья4!I21+Судья4!J21+Судья4!K21</f>
        <v>19</v>
      </c>
      <c r="Y21" s="33">
        <f>Судья4!L21</f>
        <v>4</v>
      </c>
      <c r="Z21" s="33">
        <f>Судья4!M21</f>
        <v>9</v>
      </c>
      <c r="AA21" s="33">
        <f>Судья5!G21</f>
        <v>93</v>
      </c>
      <c r="AB21" s="33">
        <f>Судья5!H21</f>
        <v>10</v>
      </c>
      <c r="AC21" s="33">
        <f>Судья5!I21+Судья5!J21+Судья5!K21</f>
        <v>1</v>
      </c>
      <c r="AD21" s="33">
        <f>Судья5!L21</f>
        <v>6</v>
      </c>
      <c r="AE21" s="33">
        <f>Судья5!M21</f>
        <v>10</v>
      </c>
      <c r="AF21" s="33">
        <f>Судья6!G21</f>
        <v>96</v>
      </c>
      <c r="AG21" s="33">
        <f>Судья6!H21</f>
        <v>9</v>
      </c>
      <c r="AH21" s="33">
        <f>Судья6!I21+Судья6!J21+Судья6!K21</f>
        <v>1</v>
      </c>
      <c r="AI21" s="33">
        <f>Судья6!L21</f>
        <v>8</v>
      </c>
      <c r="AJ21" s="33">
        <f>Судья6!M21</f>
        <v>8</v>
      </c>
      <c r="AK21" s="33">
        <f>Судья7!G21</f>
        <v>96</v>
      </c>
      <c r="AL21" s="33">
        <f>Судья7!H21</f>
        <v>9</v>
      </c>
      <c r="AM21" s="33">
        <f>Судья7!I21+Судья7!J21+Судья7!K21</f>
        <v>5</v>
      </c>
      <c r="AN21" s="33">
        <f>Судья7!L21</f>
        <v>8</v>
      </c>
      <c r="AO21" s="33">
        <f>Судья7!M21</f>
        <v>8</v>
      </c>
      <c r="AP21" s="40">
        <f t="shared" si="0"/>
        <v>130.6</v>
      </c>
      <c r="AQ21" s="54"/>
      <c r="AR21" s="41"/>
      <c r="AS21" s="52">
        <f t="shared" si="1"/>
        <v>291</v>
      </c>
      <c r="AT21" s="52">
        <f t="shared" si="2"/>
        <v>112</v>
      </c>
      <c r="AU21" s="52">
        <f t="shared" si="3"/>
        <v>93</v>
      </c>
      <c r="AV21" s="52">
        <f t="shared" si="4"/>
        <v>17</v>
      </c>
      <c r="AW21" s="52">
        <f t="shared" si="5"/>
        <v>9</v>
      </c>
      <c r="AX21" s="52">
        <f t="shared" si="6"/>
        <v>20</v>
      </c>
      <c r="AY21" s="52">
        <f t="shared" si="7"/>
        <v>1</v>
      </c>
      <c r="AZ21" s="52">
        <f t="shared" si="8"/>
        <v>18</v>
      </c>
      <c r="BA21" s="52">
        <f t="shared" si="9"/>
        <v>4</v>
      </c>
      <c r="BB21" s="52">
        <f t="shared" si="10"/>
        <v>10</v>
      </c>
      <c r="BC21" s="52">
        <f t="shared" si="11"/>
        <v>7</v>
      </c>
      <c r="BD21" s="53"/>
    </row>
    <row r="22" spans="1:56" ht="26.25">
      <c r="A22" s="10">
        <v>10</v>
      </c>
      <c r="B22" s="65" t="str">
        <f>'Итоговый судейский'!B22</f>
        <v>Комаров Н.А.                                    (Волгоградская область, г. Волгоград)</v>
      </c>
      <c r="C22" s="66" t="str">
        <f>'Итоговый судейский'!C22</f>
        <v xml:space="preserve">Китай </v>
      </c>
      <c r="D22" s="66">
        <f>'Итоговый судейский'!D22</f>
        <v>6</v>
      </c>
      <c r="E22" s="66">
        <f>'Итоговый судейский'!E22</f>
        <v>6</v>
      </c>
      <c r="F22" s="66" t="str">
        <f>'Итоговый судейский'!F22</f>
        <v>04.10 - 26.10.2016</v>
      </c>
      <c r="G22" s="33">
        <f>Судья1!G22</f>
        <v>36</v>
      </c>
      <c r="H22" s="33">
        <f>Судья1!H22</f>
        <v>2</v>
      </c>
      <c r="I22" s="33">
        <f>Судья1!I22+Судья1!J22+Судья1!K22</f>
        <v>4</v>
      </c>
      <c r="J22" s="33">
        <f>Судья1!L22</f>
        <v>1</v>
      </c>
      <c r="K22" s="33">
        <f>Судья1!M22</f>
        <v>4</v>
      </c>
      <c r="L22" s="33">
        <f>Судья2!G22</f>
        <v>31</v>
      </c>
      <c r="M22" s="33">
        <f>Судья2!H22</f>
        <v>6</v>
      </c>
      <c r="N22" s="33">
        <f>Судья2!I22+Судья2!J22+Судья2!K22</f>
        <v>-1</v>
      </c>
      <c r="O22" s="33">
        <f>Судья2!L22</f>
        <v>1</v>
      </c>
      <c r="P22" s="33">
        <f>Судья2!M22</f>
        <v>3</v>
      </c>
      <c r="Q22" s="33">
        <f>Судья3!G22</f>
        <v>20</v>
      </c>
      <c r="R22" s="33">
        <f>Судья3!H22</f>
        <v>2</v>
      </c>
      <c r="S22" s="33">
        <f>Судья3!I22+Судья3!J22+Судья3!K22</f>
        <v>-5</v>
      </c>
      <c r="T22" s="33">
        <f>Судья3!L22</f>
        <v>0</v>
      </c>
      <c r="U22" s="33">
        <f>Судья3!M22</f>
        <v>4</v>
      </c>
      <c r="V22" s="33">
        <f>Судья4!G22</f>
        <v>39</v>
      </c>
      <c r="W22" s="33">
        <f>Судья4!H22</f>
        <v>8</v>
      </c>
      <c r="X22" s="33">
        <f>Судья4!I22+Судья4!J22+Судья4!K22</f>
        <v>0</v>
      </c>
      <c r="Y22" s="33">
        <f>Судья4!L22</f>
        <v>0</v>
      </c>
      <c r="Z22" s="33">
        <f>Судья4!M22</f>
        <v>6</v>
      </c>
      <c r="AA22" s="33">
        <f>Судья5!G22</f>
        <v>40</v>
      </c>
      <c r="AB22" s="33">
        <f>Судья5!H22</f>
        <v>2</v>
      </c>
      <c r="AC22" s="33">
        <f>Судья5!I22+Судья5!J22+Судья5!K22</f>
        <v>4</v>
      </c>
      <c r="AD22" s="33">
        <f>Судья5!L22</f>
        <v>0</v>
      </c>
      <c r="AE22" s="33">
        <f>Судья5!M22</f>
        <v>5</v>
      </c>
      <c r="AF22" s="33">
        <f>Судья6!G22</f>
        <v>31</v>
      </c>
      <c r="AG22" s="33">
        <f>Судья6!H22</f>
        <v>0</v>
      </c>
      <c r="AH22" s="33">
        <f>Судья6!I22+Судья6!J22+Судья6!K22</f>
        <v>-4</v>
      </c>
      <c r="AI22" s="33">
        <f>Судья6!L22</f>
        <v>0</v>
      </c>
      <c r="AJ22" s="33">
        <f>Судья6!M22</f>
        <v>4</v>
      </c>
      <c r="AK22" s="33">
        <f>Судья7!G22</f>
        <v>30</v>
      </c>
      <c r="AL22" s="33">
        <f>Судья7!H22</f>
        <v>5</v>
      </c>
      <c r="AM22" s="33">
        <f>Судья7!I22+Судья7!J22+Судья7!K22</f>
        <v>5</v>
      </c>
      <c r="AN22" s="33">
        <f>Судья7!L22</f>
        <v>0</v>
      </c>
      <c r="AO22" s="33">
        <f>Судья7!M22</f>
        <v>5</v>
      </c>
      <c r="AP22" s="40">
        <f t="shared" si="0"/>
        <v>42</v>
      </c>
      <c r="AQ22" s="54"/>
      <c r="AR22" s="41"/>
      <c r="AS22" s="52">
        <f t="shared" si="1"/>
        <v>78</v>
      </c>
      <c r="AT22" s="52">
        <f t="shared" si="2"/>
        <v>40</v>
      </c>
      <c r="AU22" s="52">
        <f t="shared" si="3"/>
        <v>20</v>
      </c>
      <c r="AV22" s="52">
        <f t="shared" si="4"/>
        <v>8</v>
      </c>
      <c r="AW22" s="52">
        <f t="shared" si="5"/>
        <v>0</v>
      </c>
      <c r="AX22" s="52">
        <f t="shared" si="6"/>
        <v>5</v>
      </c>
      <c r="AY22" s="52">
        <f t="shared" si="7"/>
        <v>-5</v>
      </c>
      <c r="AZ22" s="52">
        <f t="shared" si="8"/>
        <v>1</v>
      </c>
      <c r="BA22" s="52">
        <f t="shared" si="9"/>
        <v>0</v>
      </c>
      <c r="BB22" s="52">
        <f t="shared" si="10"/>
        <v>6</v>
      </c>
      <c r="BC22" s="52">
        <f t="shared" si="11"/>
        <v>3</v>
      </c>
      <c r="BD22" s="53"/>
    </row>
    <row r="23" spans="1:56" ht="26.25">
      <c r="A23" s="10">
        <v>11</v>
      </c>
      <c r="B23" s="65" t="str">
        <f>'Итоговый судейский'!B23</f>
        <v>Карпунин Д.О.                                             (Свердловская область, г. Новоуральск)</v>
      </c>
      <c r="C23" s="66" t="str">
        <f>'Итоговый судейский'!C23</f>
        <v>Алтай</v>
      </c>
      <c r="D23" s="66">
        <f>'Итоговый судейский'!D23</f>
        <v>4</v>
      </c>
      <c r="E23" s="66">
        <f>'Итоговый судейский'!E23</f>
        <v>4</v>
      </c>
      <c r="F23" s="66" t="str">
        <f>'Итоговый судейский'!F23</f>
        <v>11.08 - 23.08.2016</v>
      </c>
      <c r="G23" s="33">
        <f>Судья1!G23</f>
        <v>44</v>
      </c>
      <c r="H23" s="33">
        <f>Судья1!H23</f>
        <v>6</v>
      </c>
      <c r="I23" s="33">
        <f>Судья1!I23+Судья1!J23+Судья1!K23</f>
        <v>4</v>
      </c>
      <c r="J23" s="33">
        <f>Судья1!L23</f>
        <v>2</v>
      </c>
      <c r="K23" s="33">
        <f>Судья1!M23</f>
        <v>4</v>
      </c>
      <c r="L23" s="33">
        <f>Судья2!G23</f>
        <v>49</v>
      </c>
      <c r="M23" s="33">
        <f>Судья2!H23</f>
        <v>7</v>
      </c>
      <c r="N23" s="33">
        <f>Судья2!I23+Судья2!J23+Судья2!K23</f>
        <v>6</v>
      </c>
      <c r="O23" s="33">
        <f>Судья2!L23</f>
        <v>3</v>
      </c>
      <c r="P23" s="33">
        <f>Судья2!M23</f>
        <v>4</v>
      </c>
      <c r="Q23" s="33">
        <f>Судья3!G23</f>
        <v>48</v>
      </c>
      <c r="R23" s="33">
        <f>Судья3!H23</f>
        <v>10</v>
      </c>
      <c r="S23" s="33">
        <f>Судья3!I23+Судья3!J23+Судья3!K23</f>
        <v>0</v>
      </c>
      <c r="T23" s="33">
        <f>Судья3!L23</f>
        <v>7</v>
      </c>
      <c r="U23" s="33">
        <f>Судья3!M23</f>
        <v>3</v>
      </c>
      <c r="V23" s="33">
        <f>Судья4!G23</f>
        <v>43</v>
      </c>
      <c r="W23" s="33">
        <f>Судья4!H23</f>
        <v>7</v>
      </c>
      <c r="X23" s="33">
        <f>Судья4!I23+Судья4!J23+Судья4!K23</f>
        <v>1</v>
      </c>
      <c r="Y23" s="33">
        <f>Судья4!L23</f>
        <v>2</v>
      </c>
      <c r="Z23" s="33">
        <f>Судья4!M23</f>
        <v>5</v>
      </c>
      <c r="AA23" s="33">
        <f>Судья5!G23</f>
        <v>50</v>
      </c>
      <c r="AB23" s="33">
        <f>Судья5!H23</f>
        <v>0</v>
      </c>
      <c r="AC23" s="33">
        <f>Судья5!I23+Судья5!J23+Судья5!K23</f>
        <v>-6</v>
      </c>
      <c r="AD23" s="33">
        <f>Судья5!L23</f>
        <v>1</v>
      </c>
      <c r="AE23" s="33">
        <f>Судья5!M23</f>
        <v>5</v>
      </c>
      <c r="AF23" s="33">
        <f>Судья6!G23</f>
        <v>44</v>
      </c>
      <c r="AG23" s="33">
        <f>Судья6!H23</f>
        <v>4</v>
      </c>
      <c r="AH23" s="33">
        <f>Судья6!I23+Судья6!J23+Судья6!K23</f>
        <v>-6</v>
      </c>
      <c r="AI23" s="33">
        <f>Судья6!L23</f>
        <v>0</v>
      </c>
      <c r="AJ23" s="33">
        <f>Судья6!M23</f>
        <v>3</v>
      </c>
      <c r="AK23" s="33">
        <f>Судья7!G23</f>
        <v>48</v>
      </c>
      <c r="AL23" s="33">
        <f>Судья7!H23</f>
        <v>4</v>
      </c>
      <c r="AM23" s="33">
        <f>Судья7!I23+Судья7!J23+Судья7!K23</f>
        <v>10</v>
      </c>
      <c r="AN23" s="33">
        <f>Судья7!L23</f>
        <v>0</v>
      </c>
      <c r="AO23" s="33">
        <f>Судья7!M23</f>
        <v>6</v>
      </c>
      <c r="AP23" s="40">
        <f t="shared" si="0"/>
        <v>59</v>
      </c>
      <c r="AQ23" s="54"/>
      <c r="AR23" s="41"/>
      <c r="AS23" s="52">
        <f t="shared" si="1"/>
        <v>123</v>
      </c>
      <c r="AT23" s="52">
        <f t="shared" si="2"/>
        <v>50</v>
      </c>
      <c r="AU23" s="52">
        <f t="shared" si="3"/>
        <v>43</v>
      </c>
      <c r="AV23" s="52">
        <f t="shared" si="4"/>
        <v>10</v>
      </c>
      <c r="AW23" s="52">
        <f t="shared" si="5"/>
        <v>0</v>
      </c>
      <c r="AX23" s="52">
        <f t="shared" si="6"/>
        <v>10</v>
      </c>
      <c r="AY23" s="52">
        <f t="shared" si="7"/>
        <v>-6</v>
      </c>
      <c r="AZ23" s="52">
        <f t="shared" si="8"/>
        <v>7</v>
      </c>
      <c r="BA23" s="52">
        <f t="shared" si="9"/>
        <v>0</v>
      </c>
      <c r="BB23" s="52">
        <f t="shared" si="10"/>
        <v>6</v>
      </c>
      <c r="BC23" s="52">
        <f t="shared" si="11"/>
        <v>3</v>
      </c>
      <c r="BD23" s="53"/>
    </row>
    <row r="24" spans="1:56" ht="26.25">
      <c r="A24" s="10">
        <v>12</v>
      </c>
      <c r="B24" s="65" t="e">
        <f>'Итоговый судейский'!#REF!</f>
        <v>#REF!</v>
      </c>
      <c r="C24" s="66" t="e">
        <f>'Итоговый судейский'!#REF!</f>
        <v>#REF!</v>
      </c>
      <c r="D24" s="66" t="e">
        <f>'Итоговый судейский'!#REF!</f>
        <v>#REF!</v>
      </c>
      <c r="E24" s="66" t="e">
        <f>'Итоговый судейский'!#REF!</f>
        <v>#REF!</v>
      </c>
      <c r="F24" s="66" t="e">
        <f>'Итоговый судейский'!#REF!</f>
        <v>#REF!</v>
      </c>
      <c r="G24" s="33">
        <f>Судья1!G24</f>
        <v>0</v>
      </c>
      <c r="H24" s="33">
        <f>Судья1!H24</f>
        <v>0</v>
      </c>
      <c r="I24" s="33">
        <f>Судья1!I24+Судья1!J24+Судья1!K24</f>
        <v>0</v>
      </c>
      <c r="J24" s="33">
        <f>Судья1!L24</f>
        <v>0</v>
      </c>
      <c r="K24" s="33">
        <f>Судья1!M24</f>
        <v>0</v>
      </c>
      <c r="L24" s="33">
        <f>Судья2!G24</f>
        <v>0</v>
      </c>
      <c r="M24" s="33">
        <f>Судья2!H24</f>
        <v>0</v>
      </c>
      <c r="N24" s="33">
        <f>Судья2!I24+Судья2!J24+Судья2!K24</f>
        <v>0</v>
      </c>
      <c r="O24" s="33">
        <f>Судья2!L24</f>
        <v>0</v>
      </c>
      <c r="P24" s="33">
        <f>Судья2!M24</f>
        <v>0</v>
      </c>
      <c r="Q24" s="33">
        <f>Судья3!G24</f>
        <v>0</v>
      </c>
      <c r="R24" s="33">
        <f>Судья3!H24</f>
        <v>0</v>
      </c>
      <c r="S24" s="33">
        <f>Судья3!I24+Судья3!J24+Судья3!K24</f>
        <v>0</v>
      </c>
      <c r="T24" s="33">
        <f>Судья3!L24</f>
        <v>0</v>
      </c>
      <c r="U24" s="33">
        <f>Судья3!M24</f>
        <v>0</v>
      </c>
      <c r="V24" s="33">
        <f>Судья4!G24</f>
        <v>0</v>
      </c>
      <c r="W24" s="33">
        <f>Судья4!H24</f>
        <v>0</v>
      </c>
      <c r="X24" s="33">
        <f>Судья4!I24+Судья4!J24+Судья4!K24</f>
        <v>0</v>
      </c>
      <c r="Y24" s="33">
        <f>Судья4!L24</f>
        <v>0</v>
      </c>
      <c r="Z24" s="33">
        <f>Судья4!M24</f>
        <v>0</v>
      </c>
      <c r="AA24" s="33">
        <f>Судья5!G24</f>
        <v>0</v>
      </c>
      <c r="AB24" s="33">
        <f>Судья5!H24</f>
        <v>0</v>
      </c>
      <c r="AC24" s="33">
        <f>Судья5!I24+Судья5!J24+Судья5!K24</f>
        <v>0</v>
      </c>
      <c r="AD24" s="33">
        <f>Судья5!L24</f>
        <v>0</v>
      </c>
      <c r="AE24" s="33">
        <f>Судья5!M24</f>
        <v>0</v>
      </c>
      <c r="AF24" s="33">
        <f>Судья6!G24</f>
        <v>0</v>
      </c>
      <c r="AG24" s="33">
        <f>Судья6!H24</f>
        <v>0</v>
      </c>
      <c r="AH24" s="33">
        <f>Судья6!I24+Судья6!J24+Судья6!K24</f>
        <v>0</v>
      </c>
      <c r="AI24" s="33">
        <f>Судья6!L24</f>
        <v>0</v>
      </c>
      <c r="AJ24" s="33">
        <f>Судья6!M24</f>
        <v>0</v>
      </c>
      <c r="AK24" s="33">
        <f>Судья7!G24</f>
        <v>0</v>
      </c>
      <c r="AL24" s="33">
        <f>Судья7!H24</f>
        <v>0</v>
      </c>
      <c r="AM24" s="33">
        <f>Судья7!I24+Судья7!J24+Судья7!K24</f>
        <v>0</v>
      </c>
      <c r="AN24" s="33">
        <f>Судья7!L24</f>
        <v>0</v>
      </c>
      <c r="AO24" s="33">
        <f>Судья7!M24</f>
        <v>0</v>
      </c>
      <c r="AP24" s="40">
        <f t="shared" si="0"/>
        <v>0</v>
      </c>
      <c r="AQ24" s="54"/>
      <c r="AR24" s="41"/>
      <c r="AS24" s="52">
        <f t="shared" si="1"/>
        <v>0</v>
      </c>
      <c r="AT24" s="52">
        <f t="shared" si="2"/>
        <v>0</v>
      </c>
      <c r="AU24" s="52">
        <f t="shared" si="3"/>
        <v>0</v>
      </c>
      <c r="AV24" s="52">
        <f t="shared" si="4"/>
        <v>0</v>
      </c>
      <c r="AW24" s="52">
        <f t="shared" si="5"/>
        <v>0</v>
      </c>
      <c r="AX24" s="52">
        <f t="shared" si="6"/>
        <v>0</v>
      </c>
      <c r="AY24" s="52">
        <f t="shared" si="7"/>
        <v>0</v>
      </c>
      <c r="AZ24" s="52">
        <f t="shared" si="8"/>
        <v>0</v>
      </c>
      <c r="BA24" s="52">
        <f t="shared" si="9"/>
        <v>0</v>
      </c>
      <c r="BB24" s="52">
        <f t="shared" si="10"/>
        <v>0</v>
      </c>
      <c r="BC24" s="52">
        <f t="shared" si="11"/>
        <v>0</v>
      </c>
      <c r="BD24" s="53"/>
    </row>
    <row r="26" spans="1:56">
      <c r="A26" s="59"/>
      <c r="B26" s="49" t="s">
        <v>36</v>
      </c>
      <c r="C26" s="50" t="s">
        <v>61</v>
      </c>
      <c r="D26" s="50"/>
      <c r="E26" s="50"/>
      <c r="F26" s="51" t="s">
        <v>37</v>
      </c>
      <c r="G26" s="60"/>
      <c r="H26" s="50"/>
      <c r="I26" s="50"/>
      <c r="J26" s="50"/>
      <c r="K26" s="61"/>
      <c r="L26" s="50" t="s">
        <v>61</v>
      </c>
      <c r="M26" s="62"/>
      <c r="N26" s="6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56">
      <c r="A27" s="63"/>
      <c r="B27" s="60"/>
      <c r="C27" s="50" t="s">
        <v>62</v>
      </c>
      <c r="D27" s="60"/>
      <c r="E27" s="60"/>
      <c r="F27" s="61"/>
      <c r="G27" s="61"/>
      <c r="H27" s="61"/>
      <c r="I27" s="61"/>
      <c r="J27" s="61"/>
      <c r="K27" s="61"/>
      <c r="L27" s="62"/>
      <c r="M27" s="62"/>
      <c r="N27" s="6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56">
      <c r="A28" s="63"/>
      <c r="B28" s="60"/>
      <c r="C28" s="51" t="s">
        <v>72</v>
      </c>
      <c r="D28" s="60"/>
      <c r="E28" s="60"/>
      <c r="F28" s="51" t="s">
        <v>38</v>
      </c>
      <c r="G28" s="60"/>
      <c r="H28" s="60"/>
      <c r="I28" s="60"/>
      <c r="J28" s="60"/>
      <c r="K28" s="61"/>
      <c r="L28" s="35" t="s">
        <v>106</v>
      </c>
      <c r="M28" s="62"/>
      <c r="N28" s="6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56">
      <c r="A29" s="63"/>
      <c r="B29" s="60"/>
      <c r="C29" s="50" t="s">
        <v>63</v>
      </c>
      <c r="D29" s="60"/>
      <c r="E29" s="60"/>
      <c r="F29" s="60"/>
      <c r="G29" s="60"/>
      <c r="H29" s="60"/>
      <c r="I29" s="60"/>
      <c r="J29" s="60"/>
      <c r="K29" s="60"/>
      <c r="L29" s="62"/>
      <c r="M29" s="62"/>
      <c r="N29" s="6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56">
      <c r="A30" s="63"/>
      <c r="B30" s="63"/>
      <c r="C30" s="35" t="s">
        <v>106</v>
      </c>
      <c r="D30" s="63"/>
      <c r="E30" s="63"/>
      <c r="F30" s="63"/>
      <c r="G30" s="63"/>
      <c r="H30" s="63"/>
      <c r="I30" s="63"/>
      <c r="J30" s="63"/>
      <c r="K30" s="63"/>
      <c r="L30" s="64"/>
      <c r="M30" s="64"/>
      <c r="N30" s="6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56" s="36" customFormat="1" ht="11.1" customHeight="1">
      <c r="A31" s="34"/>
      <c r="B31" s="34"/>
      <c r="C31" s="50" t="s">
        <v>107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56">
      <c r="C32" s="50" t="s">
        <v>108</v>
      </c>
    </row>
  </sheetData>
  <sheetProtection sort="0" autoFilter="0"/>
  <mergeCells count="70">
    <mergeCell ref="A1:B4"/>
    <mergeCell ref="C1:F4"/>
    <mergeCell ref="A5:B5"/>
    <mergeCell ref="C5:F5"/>
    <mergeCell ref="A6:B6"/>
    <mergeCell ref="C6:F6"/>
    <mergeCell ref="A10:A12"/>
    <mergeCell ref="B10:B12"/>
    <mergeCell ref="C10:C12"/>
    <mergeCell ref="D10:E10"/>
    <mergeCell ref="F10:F12"/>
    <mergeCell ref="A7:B7"/>
    <mergeCell ref="C7:F7"/>
    <mergeCell ref="A8:B8"/>
    <mergeCell ref="C8:F8"/>
    <mergeCell ref="A9:F9"/>
    <mergeCell ref="D11:D12"/>
    <mergeCell ref="E11:E12"/>
    <mergeCell ref="G9:K9"/>
    <mergeCell ref="G10:K10"/>
    <mergeCell ref="G11:G12"/>
    <mergeCell ref="H11:H12"/>
    <mergeCell ref="I11:I12"/>
    <mergeCell ref="J11:J12"/>
    <mergeCell ref="K11:K12"/>
    <mergeCell ref="L9:P9"/>
    <mergeCell ref="L10:P10"/>
    <mergeCell ref="L11:L12"/>
    <mergeCell ref="M11:M12"/>
    <mergeCell ref="N11:N12"/>
    <mergeCell ref="O11:O12"/>
    <mergeCell ref="P11:P12"/>
    <mergeCell ref="Q11:Q12"/>
    <mergeCell ref="Q9:U9"/>
    <mergeCell ref="Q10:U10"/>
    <mergeCell ref="R11:R12"/>
    <mergeCell ref="S11:S12"/>
    <mergeCell ref="T11:T12"/>
    <mergeCell ref="U11:U12"/>
    <mergeCell ref="V9:Z9"/>
    <mergeCell ref="V10:Z10"/>
    <mergeCell ref="V11:V12"/>
    <mergeCell ref="W11:W12"/>
    <mergeCell ref="X11:X12"/>
    <mergeCell ref="Y11:Y12"/>
    <mergeCell ref="Z11:Z12"/>
    <mergeCell ref="AP10:AP12"/>
    <mergeCell ref="AQ10:AQ12"/>
    <mergeCell ref="AR10:AR12"/>
    <mergeCell ref="AA9:AE9"/>
    <mergeCell ref="AA10:AE10"/>
    <mergeCell ref="AA11:AA12"/>
    <mergeCell ref="AB11:AB12"/>
    <mergeCell ref="AC11:AC12"/>
    <mergeCell ref="AD11:AD12"/>
    <mergeCell ref="AE11:AE12"/>
    <mergeCell ref="AF9:AJ9"/>
    <mergeCell ref="AF10:AJ10"/>
    <mergeCell ref="AF11:AF12"/>
    <mergeCell ref="AG11:AG12"/>
    <mergeCell ref="AH11:AH12"/>
    <mergeCell ref="AI11:AI12"/>
    <mergeCell ref="AJ11:AJ12"/>
    <mergeCell ref="AK9:AO9"/>
    <mergeCell ref="AK10:AO10"/>
    <mergeCell ref="AK11:AK12"/>
    <mergeCell ref="AL11:AL12"/>
    <mergeCell ref="AM11:AM12"/>
    <mergeCell ref="AN11:AN12"/>
    <mergeCell ref="AO11:AO12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topLeftCell="C7" zoomScaleNormal="100" workbookViewId="0">
      <selection activeCell="K21" sqref="K21"/>
    </sheetView>
  </sheetViews>
  <sheetFormatPr defaultRowHeight="15"/>
  <cols>
    <col min="1" max="1" width="3.7109375" customWidth="1"/>
    <col min="2" max="2" width="33.14062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22.71093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36"/>
      <c r="E6" s="236"/>
      <c r="F6" s="23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36"/>
      <c r="E7" s="236"/>
      <c r="F7" s="237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64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26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27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88" t="s">
        <v>78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73">
        <v>5</v>
      </c>
      <c r="F13" s="57" t="str">
        <f>'Итоговый судейский'!F13</f>
        <v>23.07 - 14.08.2016</v>
      </c>
      <c r="G13" s="68">
        <v>64</v>
      </c>
      <c r="H13" s="68">
        <v>2</v>
      </c>
      <c r="I13" s="68">
        <v>4</v>
      </c>
      <c r="J13" s="68">
        <v>4</v>
      </c>
      <c r="K13" s="68">
        <v>3</v>
      </c>
      <c r="L13" s="68">
        <v>4</v>
      </c>
      <c r="M13" s="68">
        <v>4</v>
      </c>
      <c r="N13" s="69">
        <f t="shared" ref="N13:N20" si="0">SUM(G13:M13)</f>
        <v>85</v>
      </c>
      <c r="O13" s="46"/>
    </row>
    <row r="14" spans="1:20" ht="30" customHeight="1">
      <c r="A14" s="10">
        <f>A13+1</f>
        <v>2</v>
      </c>
      <c r="B14" s="89" t="s">
        <v>79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73">
        <v>5</v>
      </c>
      <c r="F14" s="57" t="str">
        <f>'Итоговый судейский'!F14</f>
        <v>08.07 - 31.07.2016</v>
      </c>
      <c r="G14" s="68">
        <v>66</v>
      </c>
      <c r="H14" s="68">
        <v>0</v>
      </c>
      <c r="I14" s="68">
        <v>3</v>
      </c>
      <c r="J14" s="68">
        <v>4</v>
      </c>
      <c r="K14" s="68">
        <v>3</v>
      </c>
      <c r="L14" s="68">
        <v>6</v>
      </c>
      <c r="M14" s="68">
        <v>3</v>
      </c>
      <c r="N14" s="69">
        <f t="shared" si="0"/>
        <v>85</v>
      </c>
      <c r="O14" s="46"/>
    </row>
    <row r="15" spans="1:20" ht="30" customHeight="1">
      <c r="A15" s="10">
        <f t="shared" ref="A15:A20" si="1">A14+1</f>
        <v>3</v>
      </c>
      <c r="B15" s="88" t="s">
        <v>80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73">
        <v>5</v>
      </c>
      <c r="F15" s="57" t="str">
        <f>'Итоговый судейский'!F15</f>
        <v>23.07 - 14.08.2016</v>
      </c>
      <c r="G15" s="68">
        <v>62</v>
      </c>
      <c r="H15" s="68">
        <v>5</v>
      </c>
      <c r="I15" s="68">
        <v>4</v>
      </c>
      <c r="J15" s="68">
        <v>4</v>
      </c>
      <c r="K15" s="68">
        <v>3</v>
      </c>
      <c r="L15" s="68">
        <v>4</v>
      </c>
      <c r="M15" s="68">
        <v>4</v>
      </c>
      <c r="N15" s="69">
        <f t="shared" si="0"/>
        <v>86</v>
      </c>
      <c r="O15" s="46"/>
    </row>
    <row r="16" spans="1:20" ht="30" customHeight="1">
      <c r="A16" s="10">
        <f t="shared" si="1"/>
        <v>4</v>
      </c>
      <c r="B16" s="88" t="s">
        <v>81</v>
      </c>
      <c r="C16" s="57" t="str">
        <f>'Итоговый судейский'!C16</f>
        <v>Кавказ</v>
      </c>
      <c r="D16" s="57">
        <f>'Итоговый судейский'!D16</f>
        <v>5</v>
      </c>
      <c r="E16" s="74"/>
      <c r="F16" s="57" t="str">
        <f>'Итоговый судейский'!F16</f>
        <v>30.07 - 15.08.2016</v>
      </c>
      <c r="G16" s="68"/>
      <c r="H16" s="68"/>
      <c r="I16" s="68"/>
      <c r="J16" s="68"/>
      <c r="K16" s="68"/>
      <c r="L16" s="68"/>
      <c r="M16" s="68"/>
      <c r="N16" s="69">
        <f t="shared" si="0"/>
        <v>0</v>
      </c>
      <c r="O16" s="46"/>
    </row>
    <row r="17" spans="1:15" ht="30" customHeight="1">
      <c r="A17" s="10">
        <f t="shared" si="1"/>
        <v>5</v>
      </c>
      <c r="B17" s="88" t="s">
        <v>82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73"/>
      <c r="F17" s="57" t="str">
        <f>'Итоговый судейский'!F17</f>
        <v xml:space="preserve">31.07 - 19.08.2016 </v>
      </c>
      <c r="G17" s="68"/>
      <c r="H17" s="68"/>
      <c r="I17" s="68"/>
      <c r="J17" s="68"/>
      <c r="K17" s="68"/>
      <c r="L17" s="68"/>
      <c r="M17" s="68"/>
      <c r="N17" s="69">
        <f t="shared" si="0"/>
        <v>0</v>
      </c>
      <c r="O17" s="46"/>
    </row>
    <row r="18" spans="1:15" ht="30" customHeight="1">
      <c r="A18" s="10">
        <f t="shared" si="1"/>
        <v>6</v>
      </c>
      <c r="B18" s="89" t="s">
        <v>83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73">
        <v>4</v>
      </c>
      <c r="F18" s="57" t="str">
        <f>'Итоговый судейский'!F18</f>
        <v>05.02 - 22.02.2016</v>
      </c>
      <c r="G18" s="68">
        <v>43</v>
      </c>
      <c r="H18" s="68">
        <v>5</v>
      </c>
      <c r="I18" s="68">
        <v>3</v>
      </c>
      <c r="J18" s="68">
        <v>3</v>
      </c>
      <c r="K18" s="68">
        <v>2</v>
      </c>
      <c r="L18" s="68">
        <v>7</v>
      </c>
      <c r="M18" s="68">
        <v>3</v>
      </c>
      <c r="N18" s="69">
        <f t="shared" si="0"/>
        <v>66</v>
      </c>
      <c r="O18" s="46"/>
    </row>
    <row r="19" spans="1:15" ht="30" customHeight="1">
      <c r="A19" s="10">
        <f t="shared" si="1"/>
        <v>7</v>
      </c>
      <c r="B19" s="89" t="s">
        <v>84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73">
        <v>4</v>
      </c>
      <c r="F19" s="57" t="str">
        <f>'Итоговый судейский'!F19</f>
        <v>16.07 - 01.08.2016</v>
      </c>
      <c r="G19" s="68">
        <v>42</v>
      </c>
      <c r="H19" s="68">
        <v>5</v>
      </c>
      <c r="I19" s="68">
        <v>2</v>
      </c>
      <c r="J19" s="68">
        <v>2</v>
      </c>
      <c r="K19" s="68">
        <v>0</v>
      </c>
      <c r="L19" s="68">
        <v>5</v>
      </c>
      <c r="M19" s="68">
        <v>3</v>
      </c>
      <c r="N19" s="69">
        <f t="shared" si="0"/>
        <v>59</v>
      </c>
      <c r="O19" s="47"/>
    </row>
    <row r="20" spans="1:15" ht="30" customHeight="1">
      <c r="A20" s="10">
        <f t="shared" si="1"/>
        <v>8</v>
      </c>
      <c r="B20" s="88" t="s">
        <v>85</v>
      </c>
      <c r="C20" s="57" t="str">
        <f>'Итоговый судейский'!C20</f>
        <v>Армения</v>
      </c>
      <c r="D20" s="57">
        <f>'Итоговый судейский'!D20</f>
        <v>4</v>
      </c>
      <c r="E20" s="73">
        <v>4</v>
      </c>
      <c r="F20" s="57" t="str">
        <f>'Итоговый судейский'!F20</f>
        <v>16.07 - 02.08.2016</v>
      </c>
      <c r="G20" s="70">
        <v>44</v>
      </c>
      <c r="H20" s="70">
        <v>6</v>
      </c>
      <c r="I20" s="70">
        <v>2</v>
      </c>
      <c r="J20" s="70">
        <v>2</v>
      </c>
      <c r="K20" s="70">
        <v>2</v>
      </c>
      <c r="L20" s="70">
        <v>2</v>
      </c>
      <c r="M20" s="70">
        <v>3</v>
      </c>
      <c r="N20" s="69">
        <f t="shared" si="0"/>
        <v>61</v>
      </c>
      <c r="O20" s="47"/>
    </row>
    <row r="21" spans="1:15" ht="30" customHeight="1">
      <c r="A21" s="10">
        <v>9</v>
      </c>
      <c r="B21" s="88" t="s">
        <v>86</v>
      </c>
      <c r="C21" s="57" t="str">
        <f>'Итоговый судейский'!C21</f>
        <v>Альпы</v>
      </c>
      <c r="D21" s="57">
        <f>'Итоговый судейский'!D21</f>
        <v>4</v>
      </c>
      <c r="E21" s="75">
        <v>6</v>
      </c>
      <c r="F21" s="57" t="str">
        <f>'Итоговый судейский'!F21</f>
        <v>27.07 - 14.08.2016</v>
      </c>
      <c r="G21" s="71">
        <v>96</v>
      </c>
      <c r="H21" s="71">
        <v>10</v>
      </c>
      <c r="I21" s="71">
        <v>5</v>
      </c>
      <c r="J21" s="71">
        <v>5</v>
      </c>
      <c r="K21" s="71">
        <v>4</v>
      </c>
      <c r="L21" s="71">
        <v>6</v>
      </c>
      <c r="M21" s="71">
        <v>7</v>
      </c>
      <c r="N21" s="69">
        <f>SUM(G21:M21)</f>
        <v>133</v>
      </c>
      <c r="O21" s="46"/>
    </row>
    <row r="22" spans="1:15" ht="30" customHeight="1">
      <c r="A22" s="10">
        <v>10</v>
      </c>
      <c r="B22" s="88" t="s">
        <v>87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75">
        <v>4</v>
      </c>
      <c r="F22" s="57" t="str">
        <f>'Итоговый судейский'!F22</f>
        <v>04.10 - 26.10.2016</v>
      </c>
      <c r="G22" s="71">
        <v>36</v>
      </c>
      <c r="H22" s="71">
        <v>2</v>
      </c>
      <c r="I22" s="71">
        <v>1</v>
      </c>
      <c r="J22" s="71">
        <v>1</v>
      </c>
      <c r="K22" s="71">
        <v>2</v>
      </c>
      <c r="L22" s="71">
        <v>1</v>
      </c>
      <c r="M22" s="71">
        <v>4</v>
      </c>
      <c r="N22" s="69">
        <f>SUM(G22:M22)</f>
        <v>47</v>
      </c>
      <c r="O22" s="46"/>
    </row>
    <row r="23" spans="1:15" ht="30" customHeight="1">
      <c r="A23" s="10">
        <v>11</v>
      </c>
      <c r="B23" s="88" t="s">
        <v>88</v>
      </c>
      <c r="C23" s="57" t="str">
        <f>'Итоговый судейский'!C23</f>
        <v>Алтай</v>
      </c>
      <c r="D23" s="57">
        <f>'Итоговый судейский'!D23</f>
        <v>4</v>
      </c>
      <c r="E23" s="76">
        <v>4</v>
      </c>
      <c r="F23" s="57" t="str">
        <f>'Итоговый судейский'!F23</f>
        <v>11.08 - 23.08.2016</v>
      </c>
      <c r="G23" s="71">
        <v>44</v>
      </c>
      <c r="H23" s="71">
        <v>6</v>
      </c>
      <c r="I23" s="71">
        <v>0</v>
      </c>
      <c r="J23" s="71">
        <v>2</v>
      </c>
      <c r="K23" s="71">
        <v>2</v>
      </c>
      <c r="L23" s="71">
        <v>2</v>
      </c>
      <c r="M23" s="71">
        <v>4</v>
      </c>
      <c r="N23" s="69">
        <f>SUM(G23:M23)</f>
        <v>60</v>
      </c>
      <c r="O23" s="46"/>
    </row>
    <row r="24" spans="1:15" ht="30" customHeight="1">
      <c r="A24" s="10">
        <v>12</v>
      </c>
      <c r="B24" s="72"/>
      <c r="C24" s="57"/>
      <c r="D24" s="57"/>
      <c r="E24" s="75"/>
      <c r="F24" s="57"/>
      <c r="G24" s="71"/>
      <c r="H24" s="71"/>
      <c r="I24" s="71"/>
      <c r="J24" s="71"/>
      <c r="K24" s="71"/>
      <c r="L24" s="71"/>
      <c r="M24" s="71"/>
      <c r="N24" s="69"/>
      <c r="O24" s="46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65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  <row r="28" spans="1:15">
      <c r="A28" s="3"/>
      <c r="B28" s="3"/>
      <c r="C28" s="2"/>
      <c r="D28" s="3"/>
      <c r="E28" s="3"/>
      <c r="F28" s="2"/>
      <c r="G28" s="3"/>
      <c r="H28" s="3"/>
      <c r="I28" s="3"/>
      <c r="J28" s="3"/>
      <c r="K28" s="3"/>
      <c r="L28" s="3"/>
      <c r="M28" s="2"/>
      <c r="N28" s="3"/>
      <c r="O28" s="3"/>
    </row>
    <row r="29" spans="1:15">
      <c r="A29" s="3"/>
      <c r="B29" s="3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3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sheetProtection sort="0" autoFilter="0"/>
  <mergeCells count="29">
    <mergeCell ref="B27:N27"/>
    <mergeCell ref="F10:F12"/>
    <mergeCell ref="I9:O9"/>
    <mergeCell ref="A8:B8"/>
    <mergeCell ref="C10:C12"/>
    <mergeCell ref="D10:E10"/>
    <mergeCell ref="M11:M12"/>
    <mergeCell ref="G10:M10"/>
    <mergeCell ref="I11:K11"/>
    <mergeCell ref="C8:F8"/>
    <mergeCell ref="A9:F9"/>
    <mergeCell ref="D11:D12"/>
    <mergeCell ref="E11:E12"/>
    <mergeCell ref="H11:H12"/>
    <mergeCell ref="N10:N12"/>
    <mergeCell ref="O10:O12"/>
    <mergeCell ref="L11:L12"/>
    <mergeCell ref="G11:G12"/>
    <mergeCell ref="A1:B4"/>
    <mergeCell ref="A5:B5"/>
    <mergeCell ref="A10:A12"/>
    <mergeCell ref="B10:B12"/>
    <mergeCell ref="G7:H7"/>
    <mergeCell ref="C6:F6"/>
    <mergeCell ref="A6:B6"/>
    <mergeCell ref="A7:B7"/>
    <mergeCell ref="C1:F4"/>
    <mergeCell ref="C5:F5"/>
    <mergeCell ref="C7:F7"/>
  </mergeCells>
  <phoneticPr fontId="6" type="noConversion"/>
  <printOptions horizontalCentered="1" verticalCentered="1"/>
  <pageMargins left="0.31496062992125984" right="0.31496062992125984" top="0.94488188976377963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topLeftCell="A8" workbookViewId="0">
      <selection activeCell="H21" sqref="H21"/>
    </sheetView>
  </sheetViews>
  <sheetFormatPr defaultRowHeight="15"/>
  <cols>
    <col min="1" max="1" width="3.7109375" customWidth="1"/>
    <col min="2" max="2" width="35.4257812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38.855468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42"/>
      <c r="E6" s="242"/>
      <c r="F6" s="243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42"/>
      <c r="E7" s="242"/>
      <c r="F7" s="243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66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22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25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72" t="str">
        <f>'Итоговый судейский'!B13</f>
        <v>Романов Д.А.                                                  (Московская область, г. Лыткарино)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111">
        <v>5</v>
      </c>
      <c r="F13" s="57" t="str">
        <f>'Итоговый судейский'!F13</f>
        <v>23.07 - 14.08.2016</v>
      </c>
      <c r="G13" s="116">
        <v>70</v>
      </c>
      <c r="H13" s="116">
        <v>6</v>
      </c>
      <c r="I13" s="116">
        <v>4</v>
      </c>
      <c r="J13" s="116">
        <v>5</v>
      </c>
      <c r="K13" s="116">
        <v>3</v>
      </c>
      <c r="L13" s="116">
        <v>1</v>
      </c>
      <c r="M13" s="116">
        <v>5</v>
      </c>
      <c r="N13" s="69">
        <f t="shared" ref="N13:N20" si="0">SUM(G13:M13)</f>
        <v>94</v>
      </c>
      <c r="O13" s="121"/>
    </row>
    <row r="14" spans="1:20" ht="30" customHeight="1">
      <c r="A14" s="10">
        <f>A13+1</f>
        <v>2</v>
      </c>
      <c r="B14" s="72" t="str">
        <f>'Итоговый судейский'!B14</f>
        <v>Бывшева Г.В.                                                                           (Московская область, г. Королев)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112">
        <v>5</v>
      </c>
      <c r="F14" s="57" t="str">
        <f>'Итоговый судейский'!F14</f>
        <v>08.07 - 31.07.2016</v>
      </c>
      <c r="G14" s="116">
        <v>74</v>
      </c>
      <c r="H14" s="116">
        <v>5</v>
      </c>
      <c r="I14" s="116">
        <v>4</v>
      </c>
      <c r="J14" s="116">
        <v>1</v>
      </c>
      <c r="K14" s="116">
        <v>2</v>
      </c>
      <c r="L14" s="116">
        <v>2</v>
      </c>
      <c r="M14" s="116">
        <v>3</v>
      </c>
      <c r="N14" s="69">
        <f t="shared" si="0"/>
        <v>91</v>
      </c>
      <c r="O14" s="121" t="s">
        <v>124</v>
      </c>
    </row>
    <row r="15" spans="1:20" ht="30" customHeight="1">
      <c r="A15" s="10">
        <f t="shared" ref="A15:A20" si="1">A14+1</f>
        <v>3</v>
      </c>
      <c r="B15" s="72" t="str">
        <f>'Итоговый судейский'!B15</f>
        <v>Гришин Д.В.                                    (Московская область, г. Химки)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111">
        <v>5</v>
      </c>
      <c r="F15" s="57" t="str">
        <f>'Итоговый судейский'!F15</f>
        <v>23.07 - 14.08.2016</v>
      </c>
      <c r="G15" s="116">
        <v>71</v>
      </c>
      <c r="H15" s="116">
        <v>9</v>
      </c>
      <c r="I15" s="116">
        <v>4</v>
      </c>
      <c r="J15" s="116">
        <v>3</v>
      </c>
      <c r="K15" s="116">
        <v>1</v>
      </c>
      <c r="L15" s="116">
        <v>3</v>
      </c>
      <c r="M15" s="116">
        <v>5</v>
      </c>
      <c r="N15" s="69">
        <f t="shared" si="0"/>
        <v>96</v>
      </c>
      <c r="O15" s="121"/>
    </row>
    <row r="16" spans="1:20" ht="30" customHeight="1">
      <c r="A16" s="10">
        <f t="shared" si="1"/>
        <v>4</v>
      </c>
      <c r="B16" s="72" t="str">
        <f>'Итоговый судейский'!B16</f>
        <v>Караваев А.Н.                                     (Волгоградская область, г. Волгоград)</v>
      </c>
      <c r="C16" s="57" t="str">
        <f>'Итоговый судейский'!C16</f>
        <v>Кавказ</v>
      </c>
      <c r="D16" s="57">
        <f>'Итоговый судейский'!D16</f>
        <v>5</v>
      </c>
      <c r="E16" s="113">
        <v>4</v>
      </c>
      <c r="F16" s="57" t="str">
        <f>'Итоговый судейский'!F16</f>
        <v>30.07 - 15.08.2016</v>
      </c>
      <c r="G16" s="116"/>
      <c r="H16" s="116"/>
      <c r="I16" s="116"/>
      <c r="J16" s="116"/>
      <c r="K16" s="116"/>
      <c r="L16" s="116"/>
      <c r="M16" s="116"/>
      <c r="N16" s="69">
        <f t="shared" si="0"/>
        <v>0</v>
      </c>
      <c r="O16" s="121" t="s">
        <v>68</v>
      </c>
    </row>
    <row r="17" spans="1:15" ht="30" customHeight="1">
      <c r="A17" s="10">
        <f t="shared" si="1"/>
        <v>5</v>
      </c>
      <c r="B17" s="72" t="str">
        <f>'Итоговый судейский'!B17</f>
        <v>Кузов А.В.                                                                                         (г. Москва)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111">
        <v>6</v>
      </c>
      <c r="F17" s="57" t="str">
        <f>'Итоговый судейский'!F17</f>
        <v xml:space="preserve">31.07 - 19.08.2016 </v>
      </c>
      <c r="G17" s="116"/>
      <c r="H17" s="116"/>
      <c r="I17" s="116"/>
      <c r="J17" s="116"/>
      <c r="K17" s="116"/>
      <c r="L17" s="116"/>
      <c r="M17" s="116"/>
      <c r="N17" s="69">
        <f t="shared" si="0"/>
        <v>0</v>
      </c>
      <c r="O17" s="122" t="s">
        <v>68</v>
      </c>
    </row>
    <row r="18" spans="1:15" ht="30" customHeight="1">
      <c r="A18" s="10">
        <f t="shared" si="1"/>
        <v>6</v>
      </c>
      <c r="B18" s="72" t="str">
        <f>'Итоговый судейский'!B18</f>
        <v>Матюшкин С.В.                                                  (Тульская область, ст. Узловая)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110">
        <v>4</v>
      </c>
      <c r="F18" s="57" t="str">
        <f>'Итоговый судейский'!F18</f>
        <v>05.02 - 22.02.2016</v>
      </c>
      <c r="G18" s="115">
        <v>48</v>
      </c>
      <c r="H18" s="115">
        <v>10</v>
      </c>
      <c r="I18" s="115">
        <v>2</v>
      </c>
      <c r="J18" s="115">
        <v>3</v>
      </c>
      <c r="K18" s="115">
        <v>1</v>
      </c>
      <c r="L18" s="115">
        <v>5</v>
      </c>
      <c r="M18" s="115">
        <v>4</v>
      </c>
      <c r="N18" s="69">
        <f t="shared" si="0"/>
        <v>73</v>
      </c>
      <c r="O18" s="120"/>
    </row>
    <row r="19" spans="1:15" ht="30" customHeight="1">
      <c r="A19" s="10">
        <f t="shared" si="1"/>
        <v>7</v>
      </c>
      <c r="B19" s="72" t="str">
        <f>'Итоговый судейский'!B19</f>
        <v>Устинов А.В.                                                     (г. Москва)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111" t="s">
        <v>123</v>
      </c>
      <c r="F19" s="57" t="str">
        <f>'Итоговый судейский'!F19</f>
        <v>16.07 - 01.08.2016</v>
      </c>
      <c r="G19" s="114">
        <v>31</v>
      </c>
      <c r="H19" s="114">
        <v>7</v>
      </c>
      <c r="I19" s="114">
        <v>1</v>
      </c>
      <c r="J19" s="114">
        <v>-3</v>
      </c>
      <c r="K19" s="114">
        <v>1</v>
      </c>
      <c r="L19" s="114">
        <v>0</v>
      </c>
      <c r="M19" s="114">
        <v>2</v>
      </c>
      <c r="N19" s="69">
        <f t="shared" si="0"/>
        <v>39</v>
      </c>
      <c r="O19" s="121" t="s">
        <v>125</v>
      </c>
    </row>
    <row r="20" spans="1:15" ht="30" customHeight="1">
      <c r="A20" s="10">
        <f t="shared" si="1"/>
        <v>8</v>
      </c>
      <c r="B20" s="72" t="str">
        <f>'Итоговый судейский'!B20</f>
        <v>Прошкин О.В.                                                 (г. Москва)</v>
      </c>
      <c r="C20" s="57" t="str">
        <f>'Итоговый судейский'!C20</f>
        <v>Армения</v>
      </c>
      <c r="D20" s="57">
        <f>'Итоговый судейский'!D20</f>
        <v>4</v>
      </c>
      <c r="E20" s="110">
        <v>4</v>
      </c>
      <c r="F20" s="57" t="str">
        <f>'Итоговый судейский'!F20</f>
        <v>16.07 - 02.08.2016</v>
      </c>
      <c r="G20" s="117">
        <v>48</v>
      </c>
      <c r="H20" s="117">
        <v>8</v>
      </c>
      <c r="I20" s="117">
        <v>3</v>
      </c>
      <c r="J20" s="117">
        <v>0</v>
      </c>
      <c r="K20" s="117">
        <v>4</v>
      </c>
      <c r="L20" s="117">
        <v>4</v>
      </c>
      <c r="M20" s="117">
        <v>5</v>
      </c>
      <c r="N20" s="69">
        <f t="shared" si="0"/>
        <v>72</v>
      </c>
      <c r="O20" s="119" t="s">
        <v>126</v>
      </c>
    </row>
    <row r="21" spans="1:15" ht="36.75" customHeight="1">
      <c r="A21" s="10">
        <f>A20+1</f>
        <v>9</v>
      </c>
      <c r="B21" s="72" t="str">
        <f>'Итоговый судейский'!B21</f>
        <v>Тимошин И.А.                             (Челебинская область, г. Челебинск)</v>
      </c>
      <c r="C21" s="57" t="str">
        <f>'Итоговый судейский'!C21</f>
        <v>Альпы</v>
      </c>
      <c r="D21" s="57">
        <f>'Итоговый судейский'!D21</f>
        <v>4</v>
      </c>
      <c r="E21" s="111">
        <v>6</v>
      </c>
      <c r="F21" s="57" t="str">
        <f>'Итоговый судейский'!F21</f>
        <v>27.07 - 14.08.2016</v>
      </c>
      <c r="G21" s="114">
        <v>96</v>
      </c>
      <c r="H21" s="114">
        <v>9</v>
      </c>
      <c r="I21" s="114">
        <v>0</v>
      </c>
      <c r="J21" s="114">
        <v>2</v>
      </c>
      <c r="K21" s="114">
        <v>3</v>
      </c>
      <c r="L21" s="114">
        <v>8</v>
      </c>
      <c r="M21" s="114">
        <v>8</v>
      </c>
      <c r="N21" s="69">
        <f>SUM(G21:M21)</f>
        <v>126</v>
      </c>
      <c r="O21" s="118"/>
    </row>
    <row r="22" spans="1:15" ht="30" customHeight="1">
      <c r="A22" s="10">
        <f>A21+1</f>
        <v>10</v>
      </c>
      <c r="B22" s="72" t="str">
        <f>'Итоговый судейский'!B22</f>
        <v>Комаров Н.А.                                    (Волгоградская область, г. Волгоград)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110" t="s">
        <v>123</v>
      </c>
      <c r="F22" s="57" t="str">
        <f>'Итоговый судейский'!F22</f>
        <v>04.10 - 26.10.2016</v>
      </c>
      <c r="G22" s="114">
        <v>31</v>
      </c>
      <c r="H22" s="114">
        <v>6</v>
      </c>
      <c r="I22" s="114">
        <v>1</v>
      </c>
      <c r="J22" s="114">
        <v>-3</v>
      </c>
      <c r="K22" s="114">
        <v>1</v>
      </c>
      <c r="L22" s="114">
        <v>1</v>
      </c>
      <c r="M22" s="114">
        <v>3</v>
      </c>
      <c r="N22" s="69">
        <f>SUM(G22:M22)</f>
        <v>40</v>
      </c>
      <c r="O22" s="121" t="s">
        <v>127</v>
      </c>
    </row>
    <row r="23" spans="1:15" ht="30" customHeight="1">
      <c r="A23" s="10">
        <f>A22+1</f>
        <v>11</v>
      </c>
      <c r="B23" s="72" t="str">
        <f>'Итоговый судейский'!B23</f>
        <v>Карпунин Д.О.                                             (Свердловская область, г. Новоуральск)</v>
      </c>
      <c r="C23" s="57" t="str">
        <f>'Итоговый судейский'!C23</f>
        <v>Алтай</v>
      </c>
      <c r="D23" s="57">
        <f>'Итоговый судейский'!D23</f>
        <v>4</v>
      </c>
      <c r="E23" s="111">
        <v>4</v>
      </c>
      <c r="F23" s="57" t="str">
        <f>'Итоговый судейский'!F23</f>
        <v>11.08 - 23.08.2016</v>
      </c>
      <c r="G23" s="114">
        <v>49</v>
      </c>
      <c r="H23" s="114">
        <v>7</v>
      </c>
      <c r="I23" s="114">
        <v>3</v>
      </c>
      <c r="J23" s="114">
        <v>1</v>
      </c>
      <c r="K23" s="114">
        <v>2</v>
      </c>
      <c r="L23" s="114">
        <v>3</v>
      </c>
      <c r="M23" s="114">
        <v>4</v>
      </c>
      <c r="N23" s="69">
        <f>SUM(G23:M23)</f>
        <v>69</v>
      </c>
      <c r="O23" s="121" t="s">
        <v>128</v>
      </c>
    </row>
    <row r="24" spans="1:15" ht="30" customHeight="1">
      <c r="A24" s="10">
        <f>A23+1</f>
        <v>12</v>
      </c>
      <c r="B24" s="72" t="e">
        <f>'Итоговый судейский'!#REF!</f>
        <v>#REF!</v>
      </c>
      <c r="C24" s="57" t="e">
        <f>'Итоговый судейский'!#REF!</f>
        <v>#REF!</v>
      </c>
      <c r="D24" s="57" t="e">
        <f>'Итоговый судейский'!#REF!</f>
        <v>#REF!</v>
      </c>
      <c r="E24" s="58"/>
      <c r="F24" s="57" t="e">
        <f>'Итоговый судейский'!#REF!</f>
        <v>#REF!</v>
      </c>
      <c r="G24" s="70"/>
      <c r="H24" s="70"/>
      <c r="I24" s="70"/>
      <c r="J24" s="70"/>
      <c r="K24" s="70"/>
      <c r="L24" s="70"/>
      <c r="M24" s="70"/>
      <c r="N24" s="69">
        <f>SUM(G24:M24)</f>
        <v>0</v>
      </c>
      <c r="O24" s="78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69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</sheetData>
  <sheetProtection sort="0" autoFilter="0"/>
  <mergeCells count="29">
    <mergeCell ref="A1:B4"/>
    <mergeCell ref="C1:F4"/>
    <mergeCell ref="A5:B5"/>
    <mergeCell ref="C5:F5"/>
    <mergeCell ref="F10:F12"/>
    <mergeCell ref="B10:B12"/>
    <mergeCell ref="C10:C12"/>
    <mergeCell ref="D10:E10"/>
    <mergeCell ref="I9:O9"/>
    <mergeCell ref="G7:H7"/>
    <mergeCell ref="A8:B8"/>
    <mergeCell ref="A10:A12"/>
    <mergeCell ref="C8:F8"/>
    <mergeCell ref="A9:F9"/>
    <mergeCell ref="A6:B6"/>
    <mergeCell ref="C6:F6"/>
    <mergeCell ref="A7:B7"/>
    <mergeCell ref="C7:F7"/>
    <mergeCell ref="N10:N12"/>
    <mergeCell ref="O10:O12"/>
    <mergeCell ref="D11:D12"/>
    <mergeCell ref="B27:N27"/>
    <mergeCell ref="E11:E12"/>
    <mergeCell ref="G11:G12"/>
    <mergeCell ref="H11:H12"/>
    <mergeCell ref="I11:K11"/>
    <mergeCell ref="L11:L12"/>
    <mergeCell ref="M11:M12"/>
    <mergeCell ref="G10:M10"/>
  </mergeCells>
  <phoneticPr fontId="6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topLeftCell="A7" workbookViewId="0">
      <selection activeCell="B27" sqref="B27:N27"/>
    </sheetView>
  </sheetViews>
  <sheetFormatPr defaultRowHeight="15"/>
  <cols>
    <col min="1" max="1" width="3.7109375" customWidth="1"/>
    <col min="2" max="2" width="34.2851562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22.71093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36"/>
      <c r="E6" s="236"/>
      <c r="F6" s="23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36"/>
      <c r="E7" s="236"/>
      <c r="F7" s="237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129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22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25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72" t="str">
        <f>'Итоговый судейский'!B13</f>
        <v>Романов Д.А.                                                  (Московская область, г. Лыткарино)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106">
        <v>5</v>
      </c>
      <c r="F13" s="57" t="str">
        <f>'Итоговый судейский'!F13</f>
        <v>23.07 - 14.08.2016</v>
      </c>
      <c r="G13" s="99">
        <v>64</v>
      </c>
      <c r="H13" s="99">
        <v>5</v>
      </c>
      <c r="I13" s="99">
        <v>8</v>
      </c>
      <c r="J13" s="99">
        <v>8</v>
      </c>
      <c r="K13" s="99">
        <v>4</v>
      </c>
      <c r="L13" s="99">
        <v>3</v>
      </c>
      <c r="M13" s="99">
        <v>4</v>
      </c>
      <c r="N13" s="69">
        <f t="shared" ref="N13:N21" si="0">SUM(G13:M13)</f>
        <v>96</v>
      </c>
      <c r="O13" s="102" t="s">
        <v>112</v>
      </c>
    </row>
    <row r="14" spans="1:20" ht="30" customHeight="1">
      <c r="A14" s="10">
        <f>A13+1</f>
        <v>2</v>
      </c>
      <c r="B14" s="72" t="str">
        <f>'Итоговый судейский'!B14</f>
        <v>Бывшева Г.В.                                                                           (Московская область, г. Королев)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107">
        <v>5</v>
      </c>
      <c r="F14" s="57" t="str">
        <f>'Итоговый судейский'!F14</f>
        <v>08.07 - 31.07.2016</v>
      </c>
      <c r="G14" s="99">
        <v>68</v>
      </c>
      <c r="H14" s="99">
        <v>4</v>
      </c>
      <c r="I14" s="99">
        <v>4</v>
      </c>
      <c r="J14" s="99">
        <v>5</v>
      </c>
      <c r="K14" s="99">
        <v>3</v>
      </c>
      <c r="L14" s="99">
        <v>3</v>
      </c>
      <c r="M14" s="99">
        <v>3</v>
      </c>
      <c r="N14" s="69">
        <f t="shared" si="0"/>
        <v>90</v>
      </c>
      <c r="O14" s="102" t="s">
        <v>113</v>
      </c>
    </row>
    <row r="15" spans="1:20" ht="30" customHeight="1">
      <c r="A15" s="10">
        <f t="shared" ref="A15:A20" si="1">A14+1</f>
        <v>3</v>
      </c>
      <c r="B15" s="72" t="str">
        <f>'Итоговый судейский'!B15</f>
        <v>Гришин Д.В.                                    (Московская область, г. Химки)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106">
        <v>5</v>
      </c>
      <c r="F15" s="57" t="str">
        <f>'Итоговый судейский'!F15</f>
        <v>23.07 - 14.08.2016</v>
      </c>
      <c r="G15" s="99">
        <v>60</v>
      </c>
      <c r="H15" s="99">
        <v>6</v>
      </c>
      <c r="I15" s="99">
        <v>4</v>
      </c>
      <c r="J15" s="99">
        <v>5</v>
      </c>
      <c r="K15" s="99">
        <v>3</v>
      </c>
      <c r="L15" s="99">
        <v>3</v>
      </c>
      <c r="M15" s="99">
        <v>5</v>
      </c>
      <c r="N15" s="69">
        <f t="shared" si="0"/>
        <v>86</v>
      </c>
      <c r="O15" s="102" t="s">
        <v>114</v>
      </c>
    </row>
    <row r="16" spans="1:20" ht="30" customHeight="1">
      <c r="A16" s="10">
        <f t="shared" si="1"/>
        <v>4</v>
      </c>
      <c r="B16" s="72" t="str">
        <f>'Итоговый судейский'!B16</f>
        <v>Караваев А.Н.                                     (Волгоградская область, г. Волгоград)</v>
      </c>
      <c r="C16" s="57" t="str">
        <f>'Итоговый судейский'!C16</f>
        <v>Кавказ</v>
      </c>
      <c r="D16" s="57">
        <f>'Итоговый судейский'!D16</f>
        <v>5</v>
      </c>
      <c r="E16" s="108"/>
      <c r="F16" s="57" t="str">
        <f>'Итоговый судейский'!F16</f>
        <v>30.07 - 15.08.2016</v>
      </c>
      <c r="G16" s="99"/>
      <c r="H16" s="99"/>
      <c r="I16" s="99"/>
      <c r="J16" s="99"/>
      <c r="K16" s="99"/>
      <c r="L16" s="99"/>
      <c r="M16" s="99"/>
      <c r="N16" s="69">
        <f t="shared" si="0"/>
        <v>0</v>
      </c>
      <c r="O16" s="102"/>
    </row>
    <row r="17" spans="1:15" ht="30" customHeight="1">
      <c r="A17" s="10">
        <f t="shared" si="1"/>
        <v>5</v>
      </c>
      <c r="B17" s="72" t="str">
        <f>'Итоговый судейский'!B17</f>
        <v>Кузов А.В.                                                                                         (г. Москва)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106"/>
      <c r="F17" s="57" t="str">
        <f>'Итоговый судейский'!F17</f>
        <v xml:space="preserve">31.07 - 19.08.2016 </v>
      </c>
      <c r="G17" s="99"/>
      <c r="H17" s="99"/>
      <c r="I17" s="99"/>
      <c r="J17" s="99"/>
      <c r="K17" s="99"/>
      <c r="L17" s="99"/>
      <c r="M17" s="99"/>
      <c r="N17" s="69">
        <f t="shared" si="0"/>
        <v>0</v>
      </c>
      <c r="O17" s="103"/>
    </row>
    <row r="18" spans="1:15" ht="30" customHeight="1">
      <c r="A18" s="10">
        <f t="shared" si="1"/>
        <v>6</v>
      </c>
      <c r="B18" s="72" t="str">
        <f>'Итоговый судейский'!B18</f>
        <v>Матюшкин С.В.                                                  (Тульская область, ст. Узловая)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109">
        <v>4</v>
      </c>
      <c r="F18" s="57" t="str">
        <f>'Итоговый судейский'!F18</f>
        <v>05.02 - 22.02.2016</v>
      </c>
      <c r="G18" s="100">
        <v>48</v>
      </c>
      <c r="H18" s="100">
        <v>10</v>
      </c>
      <c r="I18" s="100">
        <v>2</v>
      </c>
      <c r="J18" s="100">
        <v>3</v>
      </c>
      <c r="K18" s="100">
        <v>2</v>
      </c>
      <c r="L18" s="100">
        <v>7</v>
      </c>
      <c r="M18" s="100">
        <v>4</v>
      </c>
      <c r="N18" s="69">
        <f t="shared" si="0"/>
        <v>76</v>
      </c>
      <c r="O18" s="104" t="s">
        <v>115</v>
      </c>
    </row>
    <row r="19" spans="1:15" ht="30" customHeight="1">
      <c r="A19" s="10">
        <f t="shared" si="1"/>
        <v>7</v>
      </c>
      <c r="B19" s="72" t="str">
        <f>'Итоговый судейский'!B19</f>
        <v>Устинов А.В.                                                     (г. Москва)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106">
        <v>4</v>
      </c>
      <c r="F19" s="57" t="str">
        <f>'Итоговый судейский'!F19</f>
        <v>16.07 - 01.08.2016</v>
      </c>
      <c r="G19" s="101">
        <v>38</v>
      </c>
      <c r="H19" s="101">
        <v>10</v>
      </c>
      <c r="I19" s="101">
        <v>3</v>
      </c>
      <c r="J19" s="101">
        <v>4</v>
      </c>
      <c r="K19" s="101">
        <v>2</v>
      </c>
      <c r="L19" s="101">
        <v>2</v>
      </c>
      <c r="M19" s="101">
        <v>4</v>
      </c>
      <c r="N19" s="69">
        <f t="shared" si="0"/>
        <v>63</v>
      </c>
      <c r="O19" s="102" t="s">
        <v>116</v>
      </c>
    </row>
    <row r="20" spans="1:15" ht="30" customHeight="1">
      <c r="A20" s="10">
        <f t="shared" si="1"/>
        <v>8</v>
      </c>
      <c r="B20" s="72" t="str">
        <f>'Итоговый судейский'!B20</f>
        <v>Прошкин О.В.                                                 (г. Москва)</v>
      </c>
      <c r="C20" s="57" t="str">
        <f>'Итоговый судейский'!C20</f>
        <v>Армения</v>
      </c>
      <c r="D20" s="57">
        <f>'Итоговый судейский'!D20</f>
        <v>4</v>
      </c>
      <c r="E20" s="109">
        <v>4</v>
      </c>
      <c r="F20" s="57" t="str">
        <f>'Итоговый судейский'!F20</f>
        <v>16.07 - 02.08.2016</v>
      </c>
      <c r="G20" s="101">
        <v>40</v>
      </c>
      <c r="H20" s="101">
        <v>10</v>
      </c>
      <c r="I20" s="101">
        <v>2</v>
      </c>
      <c r="J20" s="101">
        <v>3</v>
      </c>
      <c r="K20" s="101">
        <v>2</v>
      </c>
      <c r="L20" s="101">
        <v>3</v>
      </c>
      <c r="M20" s="101">
        <v>4</v>
      </c>
      <c r="N20" s="69">
        <f t="shared" si="0"/>
        <v>64</v>
      </c>
      <c r="O20" s="105" t="s">
        <v>117</v>
      </c>
    </row>
    <row r="21" spans="1:15" ht="30" customHeight="1">
      <c r="A21" s="10">
        <v>9</v>
      </c>
      <c r="B21" s="72" t="str">
        <f>'Итоговый судейский'!B21</f>
        <v>Тимошин И.А.                             (Челебинская область, г. Челебинск)</v>
      </c>
      <c r="C21" s="57" t="str">
        <f>'Итоговый судейский'!C21</f>
        <v>Альпы</v>
      </c>
      <c r="D21" s="57">
        <f>'Итоговый судейский'!D21</f>
        <v>4</v>
      </c>
      <c r="E21" s="106">
        <v>6</v>
      </c>
      <c r="F21" s="57" t="str">
        <f>'Итоговый судейский'!F21</f>
        <v>27.07 - 14.08.2016</v>
      </c>
      <c r="G21" s="101">
        <v>93</v>
      </c>
      <c r="H21" s="101">
        <v>15</v>
      </c>
      <c r="I21" s="101">
        <v>8</v>
      </c>
      <c r="J21" s="101">
        <v>8</v>
      </c>
      <c r="K21" s="101">
        <v>4</v>
      </c>
      <c r="L21" s="101">
        <v>18</v>
      </c>
      <c r="M21" s="101">
        <v>10</v>
      </c>
      <c r="N21" s="69">
        <f t="shared" si="0"/>
        <v>156</v>
      </c>
      <c r="O21" s="102" t="s">
        <v>118</v>
      </c>
    </row>
    <row r="22" spans="1:15" ht="30" customHeight="1">
      <c r="A22" s="10">
        <v>10</v>
      </c>
      <c r="B22" s="72" t="str">
        <f>'Итоговый судейский'!B22</f>
        <v>Комаров Н.А.                                    (Волгоградская область, г. Волгоград)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109">
        <v>3</v>
      </c>
      <c r="F22" s="57" t="str">
        <f>'Итоговый судейский'!F22</f>
        <v>04.10 - 26.10.2016</v>
      </c>
      <c r="G22" s="101">
        <v>20</v>
      </c>
      <c r="H22" s="101">
        <v>2</v>
      </c>
      <c r="I22" s="101">
        <v>-2</v>
      </c>
      <c r="J22" s="101">
        <v>-2</v>
      </c>
      <c r="K22" s="101">
        <v>-1</v>
      </c>
      <c r="L22" s="101">
        <v>0</v>
      </c>
      <c r="M22" s="101">
        <v>4</v>
      </c>
      <c r="N22" s="69">
        <f>SUM(G22:M22)</f>
        <v>21</v>
      </c>
      <c r="O22" s="102" t="s">
        <v>119</v>
      </c>
    </row>
    <row r="23" spans="1:15" ht="30" customHeight="1">
      <c r="A23" s="10">
        <v>11</v>
      </c>
      <c r="B23" s="72" t="str">
        <f>'Итоговый судейский'!B23</f>
        <v>Карпунин Д.О.                                             (Свердловская область, г. Новоуральск)</v>
      </c>
      <c r="C23" s="57" t="str">
        <f>'Итоговый судейский'!C23</f>
        <v>Алтай</v>
      </c>
      <c r="D23" s="57">
        <f>'Итоговый судейский'!D23</f>
        <v>4</v>
      </c>
      <c r="E23" s="106">
        <v>4</v>
      </c>
      <c r="F23" s="57" t="str">
        <f>'Итоговый судейский'!F23</f>
        <v>11.08 - 23.08.2016</v>
      </c>
      <c r="G23" s="101">
        <v>48</v>
      </c>
      <c r="H23" s="101">
        <v>10</v>
      </c>
      <c r="I23" s="101">
        <v>0</v>
      </c>
      <c r="J23" s="101">
        <v>0</v>
      </c>
      <c r="K23" s="101">
        <v>0</v>
      </c>
      <c r="L23" s="101">
        <v>7</v>
      </c>
      <c r="M23" s="101">
        <v>3</v>
      </c>
      <c r="N23" s="69">
        <f>SUM(G23:M23)</f>
        <v>68</v>
      </c>
      <c r="O23" s="102" t="s">
        <v>120</v>
      </c>
    </row>
    <row r="24" spans="1:15" ht="30" customHeight="1">
      <c r="A24" s="10">
        <v>12</v>
      </c>
      <c r="B24" s="72" t="e">
        <f>'Итоговый судейский'!#REF!</f>
        <v>#REF!</v>
      </c>
      <c r="C24" s="57" t="e">
        <f>'Итоговый судейский'!#REF!</f>
        <v>#REF!</v>
      </c>
      <c r="D24" s="57" t="e">
        <f>'Итоговый судейский'!#REF!</f>
        <v>#REF!</v>
      </c>
      <c r="E24" s="57"/>
      <c r="F24" s="57" t="e">
        <f>'Итоговый судейский'!#REF!</f>
        <v>#REF!</v>
      </c>
      <c r="G24" s="67"/>
      <c r="H24" s="67"/>
      <c r="I24" s="67"/>
      <c r="J24" s="67"/>
      <c r="K24" s="67"/>
      <c r="L24" s="67"/>
      <c r="M24" s="67"/>
      <c r="N24" s="69">
        <f>SUM(G24:M24)</f>
        <v>0</v>
      </c>
      <c r="O24" s="11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130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</sheetData>
  <sheetProtection sort="0" autoFilter="0"/>
  <mergeCells count="29">
    <mergeCell ref="A1:B4"/>
    <mergeCell ref="C1:F4"/>
    <mergeCell ref="A5:B5"/>
    <mergeCell ref="C5:F5"/>
    <mergeCell ref="F10:F12"/>
    <mergeCell ref="B10:B12"/>
    <mergeCell ref="C10:C12"/>
    <mergeCell ref="D10:E10"/>
    <mergeCell ref="I9:O9"/>
    <mergeCell ref="G7:H7"/>
    <mergeCell ref="A8:B8"/>
    <mergeCell ref="A10:A12"/>
    <mergeCell ref="C8:F8"/>
    <mergeCell ref="A9:F9"/>
    <mergeCell ref="A6:B6"/>
    <mergeCell ref="C6:F6"/>
    <mergeCell ref="A7:B7"/>
    <mergeCell ref="C7:F7"/>
    <mergeCell ref="N10:N12"/>
    <mergeCell ref="O10:O12"/>
    <mergeCell ref="D11:D12"/>
    <mergeCell ref="B27:N27"/>
    <mergeCell ref="E11:E12"/>
    <mergeCell ref="G11:G12"/>
    <mergeCell ref="H11:H12"/>
    <mergeCell ref="I11:K11"/>
    <mergeCell ref="L11:L12"/>
    <mergeCell ref="M11:M12"/>
    <mergeCell ref="G10:M10"/>
  </mergeCells>
  <phoneticPr fontId="6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topLeftCell="D5" workbookViewId="0">
      <selection activeCell="O30" sqref="O30"/>
    </sheetView>
  </sheetViews>
  <sheetFormatPr defaultRowHeight="15"/>
  <cols>
    <col min="1" max="1" width="3.7109375" customWidth="1"/>
    <col min="2" max="2" width="33.710937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32.855468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36"/>
      <c r="E6" s="236"/>
      <c r="F6" s="23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36"/>
      <c r="E7" s="236"/>
      <c r="F7" s="237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70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22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25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72" t="str">
        <f>'Итоговый судейский'!B13</f>
        <v>Романов Д.А.                                                  (Московская область, г. Лыткарино)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92">
        <v>5</v>
      </c>
      <c r="F13" s="57" t="str">
        <f>'Итоговый судейский'!F13</f>
        <v>23.07 - 14.08.2016</v>
      </c>
      <c r="G13" s="70">
        <v>71</v>
      </c>
      <c r="H13" s="70">
        <v>6</v>
      </c>
      <c r="I13" s="70">
        <v>1</v>
      </c>
      <c r="J13" s="70">
        <v>0</v>
      </c>
      <c r="K13" s="70">
        <v>0</v>
      </c>
      <c r="L13" s="70">
        <v>9</v>
      </c>
      <c r="M13" s="70">
        <v>4</v>
      </c>
      <c r="N13" s="69">
        <f t="shared" ref="N13:N20" si="0">SUM(G13:M13)</f>
        <v>91</v>
      </c>
      <c r="O13" s="11"/>
    </row>
    <row r="14" spans="1:20" ht="30" customHeight="1">
      <c r="A14" s="10">
        <f>A13+1</f>
        <v>2</v>
      </c>
      <c r="B14" s="72" t="str">
        <f>'Итоговый судейский'!B14</f>
        <v>Бывшева Г.В.                                                                           (Московская область, г. Королев)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93">
        <v>5</v>
      </c>
      <c r="F14" s="57" t="str">
        <f>'Итоговый судейский'!F14</f>
        <v>08.07 - 31.07.2016</v>
      </c>
      <c r="G14" s="70">
        <v>72</v>
      </c>
      <c r="H14" s="70">
        <v>1</v>
      </c>
      <c r="I14" s="70">
        <v>0</v>
      </c>
      <c r="J14" s="70">
        <v>0</v>
      </c>
      <c r="K14" s="70">
        <v>0</v>
      </c>
      <c r="L14" s="70">
        <v>9</v>
      </c>
      <c r="M14" s="70">
        <v>1</v>
      </c>
      <c r="N14" s="69">
        <f t="shared" si="0"/>
        <v>83</v>
      </c>
      <c r="O14" s="11"/>
    </row>
    <row r="15" spans="1:20" ht="30" customHeight="1">
      <c r="A15" s="10">
        <f t="shared" ref="A15:A20" si="1">A14+1</f>
        <v>3</v>
      </c>
      <c r="B15" s="72" t="str">
        <f>'Итоговый судейский'!B15</f>
        <v>Гришин Д.В.                                    (Московская область, г. Химки)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92">
        <v>5</v>
      </c>
      <c r="F15" s="57" t="str">
        <f>'Итоговый судейский'!F15</f>
        <v>23.07 - 14.08.2016</v>
      </c>
      <c r="G15" s="70">
        <v>64</v>
      </c>
      <c r="H15" s="70">
        <v>9</v>
      </c>
      <c r="I15" s="70">
        <v>0</v>
      </c>
      <c r="J15" s="70">
        <v>0</v>
      </c>
      <c r="K15" s="70">
        <v>1</v>
      </c>
      <c r="L15" s="70">
        <v>-2</v>
      </c>
      <c r="M15" s="70">
        <v>7</v>
      </c>
      <c r="N15" s="69">
        <f t="shared" si="0"/>
        <v>79</v>
      </c>
      <c r="O15" s="11"/>
    </row>
    <row r="16" spans="1:20" ht="30" customHeight="1">
      <c r="A16" s="10">
        <f t="shared" si="1"/>
        <v>4</v>
      </c>
      <c r="B16" s="72" t="str">
        <f>'Итоговый судейский'!B16</f>
        <v>Караваев А.Н.                                     (Волгоградская область, г. Волгоград)</v>
      </c>
      <c r="C16" s="57" t="str">
        <f>'Итоговый судейский'!C16</f>
        <v>Кавказ</v>
      </c>
      <c r="D16" s="57">
        <f>'Итоговый судейский'!D16</f>
        <v>5</v>
      </c>
      <c r="E16" s="94" t="s">
        <v>67</v>
      </c>
      <c r="F16" s="57" t="str">
        <f>'Итоговый судейский'!F16</f>
        <v>30.07 - 15.08.2016</v>
      </c>
      <c r="G16" s="70"/>
      <c r="H16" s="70"/>
      <c r="I16" s="70"/>
      <c r="J16" s="70"/>
      <c r="K16" s="70"/>
      <c r="L16" s="70"/>
      <c r="M16" s="70"/>
      <c r="N16" s="69">
        <f t="shared" si="0"/>
        <v>0</v>
      </c>
      <c r="O16" s="79"/>
    </row>
    <row r="17" spans="1:15" ht="30" customHeight="1">
      <c r="A17" s="10">
        <f t="shared" si="1"/>
        <v>5</v>
      </c>
      <c r="B17" s="72" t="str">
        <f>'Итоговый судейский'!B17</f>
        <v>Кузов А.В.                                                                                         (г. Москва)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92"/>
      <c r="F17" s="57" t="str">
        <f>'Итоговый судейский'!F17</f>
        <v xml:space="preserve">31.07 - 19.08.2016 </v>
      </c>
      <c r="G17" s="70"/>
      <c r="H17" s="70"/>
      <c r="I17" s="70"/>
      <c r="J17" s="70"/>
      <c r="K17" s="70"/>
      <c r="L17" s="70"/>
      <c r="M17" s="70"/>
      <c r="N17" s="69">
        <f t="shared" si="0"/>
        <v>0</v>
      </c>
      <c r="O17" s="11"/>
    </row>
    <row r="18" spans="1:15" ht="30" customHeight="1">
      <c r="A18" s="10">
        <f t="shared" si="1"/>
        <v>6</v>
      </c>
      <c r="B18" s="72" t="str">
        <f>'Итоговый судейский'!B18</f>
        <v>Матюшкин С.В.                                                  (Тульская область, ст. Узловая)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90">
        <v>4</v>
      </c>
      <c r="F18" s="57" t="str">
        <f>'Итоговый судейский'!F18</f>
        <v>05.02 - 22.02.2016</v>
      </c>
      <c r="G18" s="86">
        <v>49</v>
      </c>
      <c r="H18" s="86">
        <v>10</v>
      </c>
      <c r="I18" s="86">
        <v>2</v>
      </c>
      <c r="J18" s="86">
        <v>3</v>
      </c>
      <c r="K18" s="86">
        <v>3</v>
      </c>
      <c r="L18" s="86">
        <v>10</v>
      </c>
      <c r="M18" s="86">
        <v>4</v>
      </c>
      <c r="N18" s="69">
        <f t="shared" si="0"/>
        <v>81</v>
      </c>
      <c r="O18" s="11"/>
    </row>
    <row r="19" spans="1:15" ht="30" customHeight="1">
      <c r="A19" s="10">
        <f t="shared" si="1"/>
        <v>7</v>
      </c>
      <c r="B19" s="72" t="str">
        <f>'Итоговый судейский'!B19</f>
        <v>Устинов А.В.                                                     (г. Москва)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92">
        <v>4</v>
      </c>
      <c r="F19" s="57" t="str">
        <f>'Итоговый судейский'!F19</f>
        <v>16.07 - 01.08.2016</v>
      </c>
      <c r="G19" s="45">
        <v>38</v>
      </c>
      <c r="H19" s="45">
        <v>12</v>
      </c>
      <c r="I19" s="45">
        <v>3</v>
      </c>
      <c r="J19" s="45">
        <v>5</v>
      </c>
      <c r="K19" s="45">
        <v>-2</v>
      </c>
      <c r="L19" s="45">
        <v>3</v>
      </c>
      <c r="M19" s="45">
        <v>2</v>
      </c>
      <c r="N19" s="69">
        <f t="shared" si="0"/>
        <v>61</v>
      </c>
      <c r="O19" s="12"/>
    </row>
    <row r="20" spans="1:15" ht="30" customHeight="1">
      <c r="A20" s="10">
        <f t="shared" si="1"/>
        <v>8</v>
      </c>
      <c r="B20" s="72" t="str">
        <f>'Итоговый судейский'!B20</f>
        <v>Прошкин О.В.                                                 (г. Москва)</v>
      </c>
      <c r="C20" s="57" t="str">
        <f>'Итоговый судейский'!C20</f>
        <v>Армения</v>
      </c>
      <c r="D20" s="57">
        <f>'Итоговый судейский'!D20</f>
        <v>4</v>
      </c>
      <c r="E20" s="90">
        <v>4</v>
      </c>
      <c r="F20" s="57" t="str">
        <f>'Итоговый судейский'!F20</f>
        <v>16.07 - 02.08.2016</v>
      </c>
      <c r="G20" s="77">
        <v>38</v>
      </c>
      <c r="H20" s="77">
        <v>8</v>
      </c>
      <c r="I20" s="77">
        <v>0</v>
      </c>
      <c r="J20" s="77">
        <v>0</v>
      </c>
      <c r="K20" s="77">
        <v>0</v>
      </c>
      <c r="L20" s="77">
        <v>-1</v>
      </c>
      <c r="M20" s="77">
        <v>3</v>
      </c>
      <c r="N20" s="69">
        <f t="shared" si="0"/>
        <v>48</v>
      </c>
      <c r="O20" s="12"/>
    </row>
    <row r="21" spans="1:15" ht="30" customHeight="1">
      <c r="A21" s="10">
        <v>9</v>
      </c>
      <c r="B21" s="72" t="str">
        <f>'Итоговый судейский'!B21</f>
        <v>Тимошин И.А.                             (Челебинская область, г. Челебинск)</v>
      </c>
      <c r="C21" s="57" t="str">
        <f>'Итоговый судейский'!C21</f>
        <v>Альпы</v>
      </c>
      <c r="D21" s="57">
        <f>'Итоговый судейский'!D21</f>
        <v>4</v>
      </c>
      <c r="E21" s="92">
        <v>6</v>
      </c>
      <c r="F21" s="57" t="str">
        <f>'Итоговый судейский'!F21</f>
        <v>27.07 - 14.08.2016</v>
      </c>
      <c r="G21" s="98">
        <v>112</v>
      </c>
      <c r="H21" s="45">
        <v>17</v>
      </c>
      <c r="I21" s="45">
        <v>8</v>
      </c>
      <c r="J21" s="45">
        <v>7</v>
      </c>
      <c r="K21" s="45">
        <v>4</v>
      </c>
      <c r="L21" s="45">
        <v>4</v>
      </c>
      <c r="M21" s="45">
        <v>9</v>
      </c>
      <c r="N21" s="69">
        <f>SUM(G21:M21)</f>
        <v>161</v>
      </c>
      <c r="O21" s="11"/>
    </row>
    <row r="22" spans="1:15" ht="30" customHeight="1">
      <c r="A22" s="10">
        <v>10</v>
      </c>
      <c r="B22" s="72" t="str">
        <f>'Итоговый судейский'!B22</f>
        <v>Комаров Н.А.                                    (Волгоградская область, г. Волгоград)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90">
        <v>4</v>
      </c>
      <c r="F22" s="57" t="str">
        <f>'Итоговый судейский'!F22</f>
        <v>04.10 - 26.10.2016</v>
      </c>
      <c r="G22" s="45">
        <v>39</v>
      </c>
      <c r="H22" s="45">
        <v>8</v>
      </c>
      <c r="I22" s="45">
        <v>3</v>
      </c>
      <c r="J22" s="45">
        <v>0</v>
      </c>
      <c r="K22" s="45">
        <v>-3</v>
      </c>
      <c r="L22" s="45">
        <v>0</v>
      </c>
      <c r="M22" s="45">
        <v>6</v>
      </c>
      <c r="N22" s="69">
        <f>SUM(G22:M22)</f>
        <v>53</v>
      </c>
      <c r="O22" s="11"/>
    </row>
    <row r="23" spans="1:15" ht="30" customHeight="1">
      <c r="A23" s="10">
        <v>11</v>
      </c>
      <c r="B23" s="72" t="str">
        <f>'Итоговый судейский'!B23</f>
        <v>Карпунин Д.О.                                             (Свердловская область, г. Новоуральск)</v>
      </c>
      <c r="C23" s="57" t="str">
        <f>'Итоговый судейский'!C23</f>
        <v>Алтай</v>
      </c>
      <c r="D23" s="57">
        <f>'Итоговый судейский'!D23</f>
        <v>4</v>
      </c>
      <c r="E23" s="92">
        <v>4</v>
      </c>
      <c r="F23" s="57" t="str">
        <f>'Итоговый судейский'!F23</f>
        <v>11.08 - 23.08.2016</v>
      </c>
      <c r="G23" s="45">
        <v>43</v>
      </c>
      <c r="H23" s="45">
        <v>7</v>
      </c>
      <c r="I23" s="45">
        <v>1</v>
      </c>
      <c r="J23" s="45">
        <v>0</v>
      </c>
      <c r="K23" s="45">
        <v>0</v>
      </c>
      <c r="L23" s="45">
        <v>2</v>
      </c>
      <c r="M23" s="45">
        <v>5</v>
      </c>
      <c r="N23" s="69">
        <f>SUM(G23:M23)</f>
        <v>58</v>
      </c>
      <c r="O23" s="11"/>
    </row>
    <row r="24" spans="1:15" ht="30" customHeight="1">
      <c r="A24" s="10">
        <v>12</v>
      </c>
      <c r="B24" s="72" t="e">
        <f>'Итоговый судейский'!#REF!</f>
        <v>#REF!</v>
      </c>
      <c r="C24" s="57" t="e">
        <f>'Итоговый судейский'!#REF!</f>
        <v>#REF!</v>
      </c>
      <c r="D24" s="57" t="e">
        <f>'Итоговый судейский'!#REF!</f>
        <v>#REF!</v>
      </c>
      <c r="E24" s="80"/>
      <c r="F24" s="57" t="e">
        <f>'Итоговый судейский'!#REF!</f>
        <v>#REF!</v>
      </c>
      <c r="G24" s="67"/>
      <c r="H24" s="67"/>
      <c r="I24" s="67"/>
      <c r="J24" s="67"/>
      <c r="K24" s="67"/>
      <c r="L24" s="67"/>
      <c r="M24" s="67"/>
      <c r="N24" s="69">
        <f>SUM(G24:M24)</f>
        <v>0</v>
      </c>
      <c r="O24" s="11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71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</sheetData>
  <sheetProtection sort="0" autoFilter="0"/>
  <mergeCells count="29">
    <mergeCell ref="A1:B4"/>
    <mergeCell ref="C1:F4"/>
    <mergeCell ref="A5:B5"/>
    <mergeCell ref="C5:F5"/>
    <mergeCell ref="F10:F12"/>
    <mergeCell ref="B10:B12"/>
    <mergeCell ref="C10:C12"/>
    <mergeCell ref="D10:E10"/>
    <mergeCell ref="I9:O9"/>
    <mergeCell ref="G7:H7"/>
    <mergeCell ref="A8:B8"/>
    <mergeCell ref="A10:A12"/>
    <mergeCell ref="C8:F8"/>
    <mergeCell ref="A9:F9"/>
    <mergeCell ref="A6:B6"/>
    <mergeCell ref="C6:F6"/>
    <mergeCell ref="A7:B7"/>
    <mergeCell ref="C7:F7"/>
    <mergeCell ref="N10:N12"/>
    <mergeCell ref="O10:O12"/>
    <mergeCell ref="D11:D12"/>
    <mergeCell ref="B27:N27"/>
    <mergeCell ref="E11:E12"/>
    <mergeCell ref="G11:G12"/>
    <mergeCell ref="H11:H12"/>
    <mergeCell ref="I11:K11"/>
    <mergeCell ref="L11:L12"/>
    <mergeCell ref="M11:M12"/>
    <mergeCell ref="G10:M10"/>
  </mergeCells>
  <phoneticPr fontId="6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topLeftCell="A5" workbookViewId="0">
      <selection activeCell="B27" sqref="B27:N27"/>
    </sheetView>
  </sheetViews>
  <sheetFormatPr defaultRowHeight="15"/>
  <cols>
    <col min="1" max="1" width="3.7109375" customWidth="1"/>
    <col min="2" max="2" width="33.2851562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22.71093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36"/>
      <c r="E6" s="236"/>
      <c r="F6" s="23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36"/>
      <c r="E7" s="236"/>
      <c r="F7" s="237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121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22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25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72" t="str">
        <f>'Итоговый судейский'!B13</f>
        <v>Романов Д.А.                                                  (Московская область, г. Лыткарино)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92">
        <v>5</v>
      </c>
      <c r="F13" s="57" t="str">
        <f>'Итоговый судейский'!F13</f>
        <v>23.07 - 14.08.2016</v>
      </c>
      <c r="G13" s="70">
        <v>67</v>
      </c>
      <c r="H13" s="70">
        <v>7</v>
      </c>
      <c r="I13" s="70">
        <v>1</v>
      </c>
      <c r="J13" s="70">
        <v>2</v>
      </c>
      <c r="K13" s="70">
        <v>0</v>
      </c>
      <c r="L13" s="70">
        <v>5</v>
      </c>
      <c r="M13" s="70">
        <v>6</v>
      </c>
      <c r="N13" s="69">
        <f t="shared" ref="N13:N21" si="0">SUM(G13:M13)</f>
        <v>88</v>
      </c>
      <c r="O13" s="123" t="s">
        <v>131</v>
      </c>
    </row>
    <row r="14" spans="1:20" ht="30" customHeight="1">
      <c r="A14" s="10">
        <f t="shared" ref="A14:A20" si="1">A13+1</f>
        <v>2</v>
      </c>
      <c r="B14" s="72" t="str">
        <f>'Итоговый судейский'!B14</f>
        <v>Бывшева Г.В.                                                                           (Московская область, г. Королев)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93">
        <v>5</v>
      </c>
      <c r="F14" s="57" t="str">
        <f>'Итоговый судейский'!F14</f>
        <v>08.07 - 31.07.2016</v>
      </c>
      <c r="G14" s="70">
        <v>70</v>
      </c>
      <c r="H14" s="70">
        <v>3</v>
      </c>
      <c r="I14" s="70">
        <v>5</v>
      </c>
      <c r="J14" s="70">
        <v>4</v>
      </c>
      <c r="K14" s="70">
        <v>0</v>
      </c>
      <c r="L14" s="70">
        <v>5</v>
      </c>
      <c r="M14" s="70">
        <v>6</v>
      </c>
      <c r="N14" s="69">
        <f t="shared" si="0"/>
        <v>93</v>
      </c>
      <c r="O14" s="123" t="s">
        <v>132</v>
      </c>
    </row>
    <row r="15" spans="1:20" ht="30" customHeight="1">
      <c r="A15" s="10">
        <f t="shared" si="1"/>
        <v>3</v>
      </c>
      <c r="B15" s="72" t="str">
        <f>'Итоговый судейский'!B15</f>
        <v>Гришин Д.В.                                    (Московская область, г. Химки)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92">
        <v>5</v>
      </c>
      <c r="F15" s="57" t="str">
        <f>'Итоговый судейский'!F15</f>
        <v>23.07 - 14.08.2016</v>
      </c>
      <c r="G15" s="70">
        <v>67</v>
      </c>
      <c r="H15" s="70">
        <v>7</v>
      </c>
      <c r="I15" s="70">
        <v>4</v>
      </c>
      <c r="J15" s="70">
        <v>4</v>
      </c>
      <c r="K15" s="70">
        <v>-2</v>
      </c>
      <c r="L15" s="70">
        <v>3</v>
      </c>
      <c r="M15" s="70">
        <v>4</v>
      </c>
      <c r="N15" s="69">
        <f t="shared" si="0"/>
        <v>87</v>
      </c>
      <c r="O15" s="123" t="s">
        <v>133</v>
      </c>
    </row>
    <row r="16" spans="1:20" ht="30" customHeight="1">
      <c r="A16" s="10">
        <f t="shared" si="1"/>
        <v>4</v>
      </c>
      <c r="B16" s="72" t="str">
        <f>'Итоговый судейский'!B16</f>
        <v>Караваев А.Н.                                     (Волгоградская область, г. Волгоград)</v>
      </c>
      <c r="C16" s="57" t="str">
        <f>'Итоговый судейский'!C16</f>
        <v>Кавказ</v>
      </c>
      <c r="D16" s="57">
        <f>'Итоговый судейский'!D16</f>
        <v>5</v>
      </c>
      <c r="E16" s="94">
        <v>4</v>
      </c>
      <c r="F16" s="57" t="str">
        <f>'Итоговый судейский'!F16</f>
        <v>30.07 - 15.08.2016</v>
      </c>
      <c r="G16" s="70"/>
      <c r="H16" s="70"/>
      <c r="I16" s="70"/>
      <c r="J16" s="70"/>
      <c r="K16" s="70"/>
      <c r="L16" s="70"/>
      <c r="M16" s="70"/>
      <c r="N16" s="69">
        <f t="shared" si="0"/>
        <v>0</v>
      </c>
      <c r="O16" s="78" t="s">
        <v>134</v>
      </c>
    </row>
    <row r="17" spans="1:15" ht="30" customHeight="1">
      <c r="A17" s="10">
        <f t="shared" si="1"/>
        <v>5</v>
      </c>
      <c r="B17" s="72" t="str">
        <f>'Итоговый судейский'!B17</f>
        <v>Кузов А.В.                                                                                         (г. Москва)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92">
        <v>6</v>
      </c>
      <c r="F17" s="57" t="str">
        <f>'Итоговый судейский'!F17</f>
        <v xml:space="preserve">31.07 - 19.08.2016 </v>
      </c>
      <c r="G17" s="70"/>
      <c r="H17" s="70"/>
      <c r="I17" s="70"/>
      <c r="J17" s="70"/>
      <c r="K17" s="70"/>
      <c r="L17" s="70"/>
      <c r="M17" s="70"/>
      <c r="N17" s="69"/>
      <c r="O17" s="124"/>
    </row>
    <row r="18" spans="1:15" ht="30" customHeight="1">
      <c r="A18" s="10">
        <f t="shared" si="1"/>
        <v>6</v>
      </c>
      <c r="B18" s="72" t="str">
        <f>'Итоговый судейский'!B18</f>
        <v>Матюшкин С.В.                                                  (Тульская область, ст. Узловая)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90">
        <v>4</v>
      </c>
      <c r="F18" s="57" t="str">
        <f>'Итоговый судейский'!F18</f>
        <v>05.02 - 22.02.2016</v>
      </c>
      <c r="G18" s="86">
        <v>52</v>
      </c>
      <c r="H18" s="86">
        <v>6</v>
      </c>
      <c r="I18" s="86">
        <v>4</v>
      </c>
      <c r="J18" s="86">
        <v>3</v>
      </c>
      <c r="K18" s="86">
        <v>-2</v>
      </c>
      <c r="L18" s="86">
        <v>8</v>
      </c>
      <c r="M18" s="86">
        <v>5</v>
      </c>
      <c r="N18" s="69">
        <f t="shared" si="0"/>
        <v>76</v>
      </c>
      <c r="O18" s="123" t="s">
        <v>135</v>
      </c>
    </row>
    <row r="19" spans="1:15" ht="30" customHeight="1">
      <c r="A19" s="10">
        <f t="shared" si="1"/>
        <v>7</v>
      </c>
      <c r="B19" s="72" t="str">
        <f>'Итоговый судейский'!B19</f>
        <v>Устинов А.В.                                                     (г. Москва)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92">
        <v>4</v>
      </c>
      <c r="F19" s="57" t="str">
        <f>'Итоговый судейский'!F19</f>
        <v>16.07 - 01.08.2016</v>
      </c>
      <c r="G19" s="45">
        <v>47</v>
      </c>
      <c r="H19" s="45">
        <v>11</v>
      </c>
      <c r="I19" s="45">
        <v>4</v>
      </c>
      <c r="J19" s="45">
        <v>4</v>
      </c>
      <c r="K19" s="45">
        <v>2</v>
      </c>
      <c r="L19" s="45">
        <v>4</v>
      </c>
      <c r="M19" s="45">
        <v>5</v>
      </c>
      <c r="N19" s="69">
        <f t="shared" si="0"/>
        <v>77</v>
      </c>
      <c r="O19" s="47" t="s">
        <v>136</v>
      </c>
    </row>
    <row r="20" spans="1:15" ht="30" customHeight="1">
      <c r="A20" s="10">
        <f t="shared" si="1"/>
        <v>8</v>
      </c>
      <c r="B20" s="72" t="str">
        <f>'Итоговый судейский'!B20</f>
        <v>Прошкин О.В.                                                 (г. Москва)</v>
      </c>
      <c r="C20" s="57" t="str">
        <f>'Итоговый судейский'!C20</f>
        <v>Армения</v>
      </c>
      <c r="D20" s="57">
        <f>'Итоговый судейский'!D20</f>
        <v>4</v>
      </c>
      <c r="E20" s="90">
        <v>4</v>
      </c>
      <c r="F20" s="57" t="str">
        <f>'Итоговый судейский'!F20</f>
        <v>16.07 - 02.08.2016</v>
      </c>
      <c r="G20" s="77">
        <v>42</v>
      </c>
      <c r="H20" s="77">
        <v>5</v>
      </c>
      <c r="I20" s="77">
        <v>-1</v>
      </c>
      <c r="J20" s="77">
        <v>-4</v>
      </c>
      <c r="K20" s="77">
        <v>1</v>
      </c>
      <c r="L20" s="77">
        <v>2</v>
      </c>
      <c r="M20" s="77">
        <v>5</v>
      </c>
      <c r="N20" s="69">
        <f t="shared" si="0"/>
        <v>50</v>
      </c>
      <c r="O20" s="123" t="s">
        <v>137</v>
      </c>
    </row>
    <row r="21" spans="1:15" ht="30" customHeight="1">
      <c r="A21" s="10">
        <v>9</v>
      </c>
      <c r="B21" s="72" t="str">
        <f>'Итоговый судейский'!B21</f>
        <v>Тимошин И.А.                             (Челебинская область, г. Челебинск)</v>
      </c>
      <c r="C21" s="57" t="str">
        <f>'Итоговый судейский'!C21</f>
        <v>Альпы</v>
      </c>
      <c r="D21" s="57">
        <f>'Итоговый судейский'!D21</f>
        <v>4</v>
      </c>
      <c r="E21" s="92">
        <v>6</v>
      </c>
      <c r="F21" s="57" t="str">
        <f>'Итоговый судейский'!F21</f>
        <v>27.07 - 14.08.2016</v>
      </c>
      <c r="G21" s="45">
        <v>93</v>
      </c>
      <c r="H21" s="45">
        <v>10</v>
      </c>
      <c r="I21" s="45">
        <v>0</v>
      </c>
      <c r="J21" s="45">
        <v>1</v>
      </c>
      <c r="K21" s="45">
        <v>0</v>
      </c>
      <c r="L21" s="45">
        <v>6</v>
      </c>
      <c r="M21" s="45">
        <v>10</v>
      </c>
      <c r="N21" s="69">
        <f t="shared" si="0"/>
        <v>120</v>
      </c>
      <c r="O21" s="123"/>
    </row>
    <row r="22" spans="1:15" ht="30" customHeight="1">
      <c r="A22" s="10">
        <v>10</v>
      </c>
      <c r="B22" s="72" t="str">
        <f>'Итоговый судейский'!B22</f>
        <v>Комаров Н.А.                                    (Волгоградская область, г. Волгоград)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90">
        <v>4</v>
      </c>
      <c r="F22" s="57" t="str">
        <f>'Итоговый судейский'!F22</f>
        <v>04.10 - 26.10.2016</v>
      </c>
      <c r="G22" s="45">
        <v>40</v>
      </c>
      <c r="H22" s="45">
        <v>2</v>
      </c>
      <c r="I22" s="45">
        <v>2</v>
      </c>
      <c r="J22" s="45">
        <v>1</v>
      </c>
      <c r="K22" s="45">
        <v>1</v>
      </c>
      <c r="L22" s="45">
        <v>0</v>
      </c>
      <c r="M22" s="45">
        <v>5</v>
      </c>
      <c r="N22" s="69">
        <f>SUM(G22:M22)</f>
        <v>51</v>
      </c>
      <c r="O22" s="123" t="s">
        <v>138</v>
      </c>
    </row>
    <row r="23" spans="1:15" ht="30" customHeight="1">
      <c r="A23" s="10">
        <v>11</v>
      </c>
      <c r="B23" s="72" t="str">
        <f>'Итоговый судейский'!B23</f>
        <v>Карпунин Д.О.                                             (Свердловская область, г. Новоуральск)</v>
      </c>
      <c r="C23" s="57" t="str">
        <f>'Итоговый судейский'!C23</f>
        <v>Алтай</v>
      </c>
      <c r="D23" s="57">
        <f>'Итоговый судейский'!D23</f>
        <v>4</v>
      </c>
      <c r="E23" s="92">
        <v>4</v>
      </c>
      <c r="F23" s="57" t="str">
        <f>'Итоговый судейский'!F23</f>
        <v>11.08 - 23.08.2016</v>
      </c>
      <c r="G23" s="45">
        <v>50</v>
      </c>
      <c r="H23" s="45">
        <v>0</v>
      </c>
      <c r="I23" s="45">
        <v>0</v>
      </c>
      <c r="J23" s="45">
        <v>-4</v>
      </c>
      <c r="K23" s="45">
        <v>-2</v>
      </c>
      <c r="L23" s="45">
        <v>1</v>
      </c>
      <c r="M23" s="45">
        <v>5</v>
      </c>
      <c r="N23" s="69">
        <f>SUM(G23:M23)</f>
        <v>50</v>
      </c>
      <c r="O23" s="11"/>
    </row>
    <row r="24" spans="1:15" ht="30" customHeight="1">
      <c r="A24" s="10">
        <v>12</v>
      </c>
      <c r="B24" s="72" t="e">
        <f>'Итоговый судейский'!#REF!</f>
        <v>#REF!</v>
      </c>
      <c r="C24" s="57" t="e">
        <f>'Итоговый судейский'!#REF!</f>
        <v>#REF!</v>
      </c>
      <c r="D24" s="57" t="e">
        <f>'Итоговый судейский'!#REF!</f>
        <v>#REF!</v>
      </c>
      <c r="E24" s="81"/>
      <c r="F24" s="57" t="e">
        <f>'Итоговый судейский'!#REF!</f>
        <v>#REF!</v>
      </c>
      <c r="G24" s="82"/>
      <c r="H24" s="82"/>
      <c r="I24" s="82"/>
      <c r="J24" s="82"/>
      <c r="K24" s="82"/>
      <c r="L24" s="82"/>
      <c r="M24" s="82"/>
      <c r="N24" s="69">
        <f>SUM(G24:M24)</f>
        <v>0</v>
      </c>
      <c r="O24" s="11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122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</sheetData>
  <sheetProtection sort="0" autoFilter="0"/>
  <mergeCells count="29">
    <mergeCell ref="B27:N27"/>
    <mergeCell ref="E11:E12"/>
    <mergeCell ref="G11:G12"/>
    <mergeCell ref="H11:H12"/>
    <mergeCell ref="I11:K11"/>
    <mergeCell ref="L11:L12"/>
    <mergeCell ref="M11:M12"/>
    <mergeCell ref="I9:O9"/>
    <mergeCell ref="A10:A12"/>
    <mergeCell ref="B10:B12"/>
    <mergeCell ref="C10:C12"/>
    <mergeCell ref="D10:E10"/>
    <mergeCell ref="F10:F12"/>
    <mergeCell ref="G10:M10"/>
    <mergeCell ref="N10:N12"/>
    <mergeCell ref="O10:O12"/>
    <mergeCell ref="D11:D12"/>
    <mergeCell ref="A8:B8"/>
    <mergeCell ref="C8:F8"/>
    <mergeCell ref="A9:F9"/>
    <mergeCell ref="A6:B6"/>
    <mergeCell ref="C6:F6"/>
    <mergeCell ref="A7:B7"/>
    <mergeCell ref="C7:F7"/>
    <mergeCell ref="A1:B4"/>
    <mergeCell ref="C1:F4"/>
    <mergeCell ref="A5:B5"/>
    <mergeCell ref="C5:F5"/>
    <mergeCell ref="G7:H7"/>
  </mergeCells>
  <phoneticPr fontId="0" type="noConversion"/>
  <pageMargins left="0.7" right="0.7" top="0.75" bottom="0.75" header="0.3" footer="0.3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topLeftCell="A7" workbookViewId="0">
      <selection activeCell="H21" sqref="H21"/>
    </sheetView>
  </sheetViews>
  <sheetFormatPr defaultRowHeight="15"/>
  <cols>
    <col min="1" max="1" width="3.7109375" customWidth="1"/>
    <col min="2" max="2" width="34.85546875" customWidth="1"/>
    <col min="3" max="3" width="25.7109375" customWidth="1"/>
    <col min="4" max="5" width="6.7109375" customWidth="1"/>
    <col min="6" max="6" width="15.7109375" customWidth="1"/>
    <col min="7" max="13" width="3.7109375" customWidth="1"/>
    <col min="14" max="14" width="8.7109375" customWidth="1"/>
    <col min="15" max="15" width="22.7109375" customWidth="1"/>
  </cols>
  <sheetData>
    <row r="1" spans="1:20" ht="16.149999999999999" customHeight="1">
      <c r="A1" s="153" t="s">
        <v>0</v>
      </c>
      <c r="B1" s="153"/>
      <c r="C1" s="187" t="s">
        <v>55</v>
      </c>
      <c r="D1" s="155"/>
      <c r="E1" s="155"/>
      <c r="F1" s="155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6.149999999999999" customHeight="1">
      <c r="A2" s="153"/>
      <c r="B2" s="153"/>
      <c r="C2" s="155"/>
      <c r="D2" s="155"/>
      <c r="E2" s="155"/>
      <c r="F2" s="155"/>
      <c r="G2" s="24"/>
      <c r="H2" s="24"/>
      <c r="I2" s="9"/>
      <c r="J2" s="9"/>
      <c r="K2" s="30" t="s">
        <v>23</v>
      </c>
      <c r="L2" s="9"/>
      <c r="M2" s="9"/>
      <c r="N2" s="7"/>
      <c r="P2" s="16"/>
      <c r="Q2" s="17"/>
      <c r="R2" s="17"/>
      <c r="S2" s="17"/>
      <c r="T2" s="16"/>
    </row>
    <row r="3" spans="1:20" ht="16.149999999999999" customHeight="1">
      <c r="A3" s="153"/>
      <c r="B3" s="153"/>
      <c r="C3" s="155"/>
      <c r="D3" s="155"/>
      <c r="E3" s="155"/>
      <c r="F3" s="155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149999999999999" customHeight="1">
      <c r="A4" s="153"/>
      <c r="B4" s="153"/>
      <c r="C4" s="155"/>
      <c r="D4" s="155"/>
      <c r="E4" s="155"/>
      <c r="F4" s="155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6.149999999999999" customHeight="1">
      <c r="A5" s="156" t="s">
        <v>1</v>
      </c>
      <c r="B5" s="156"/>
      <c r="C5" s="235" t="str">
        <f>'Итоговый судейский'!C5</f>
        <v>Чемпионат России, спортивный сезон 2016 г.</v>
      </c>
      <c r="D5" s="236"/>
      <c r="E5" s="236"/>
      <c r="F5" s="237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6.149999999999999" customHeight="1">
      <c r="A6" s="156" t="s">
        <v>2</v>
      </c>
      <c r="B6" s="156"/>
      <c r="C6" s="235" t="str">
        <f>'Итоговый судейский'!C6</f>
        <v xml:space="preserve">Маршрут - велосипедный (1-6 категория), 084 006 1 811Я </v>
      </c>
      <c r="D6" s="236"/>
      <c r="E6" s="236"/>
      <c r="F6" s="23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6.149999999999999" customHeight="1">
      <c r="A7" s="156" t="s">
        <v>3</v>
      </c>
      <c r="B7" s="156"/>
      <c r="C7" s="235" t="str">
        <f>'Итоговый судейский'!C7</f>
        <v>Спортивные  маршруты 4-6 к.с.</v>
      </c>
      <c r="D7" s="236"/>
      <c r="E7" s="236"/>
      <c r="F7" s="237"/>
      <c r="G7" s="233"/>
      <c r="H7" s="234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159" t="s">
        <v>4</v>
      </c>
      <c r="B8" s="159"/>
      <c r="C8" s="238" t="s">
        <v>5</v>
      </c>
      <c r="D8" s="239"/>
      <c r="E8" s="239"/>
      <c r="F8" s="240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20" s="27" customFormat="1" ht="15" customHeight="1">
      <c r="A9" s="241" t="s">
        <v>21</v>
      </c>
      <c r="B9" s="193"/>
      <c r="C9" s="193"/>
      <c r="D9" s="193"/>
      <c r="E9" s="193"/>
      <c r="F9" s="193"/>
      <c r="G9" s="28"/>
      <c r="H9" s="28"/>
      <c r="I9" s="203" t="s">
        <v>109</v>
      </c>
      <c r="J9" s="204"/>
      <c r="K9" s="204"/>
      <c r="L9" s="204"/>
      <c r="M9" s="204"/>
      <c r="N9" s="204"/>
      <c r="O9" s="204"/>
    </row>
    <row r="10" spans="1:20" s="4" customFormat="1">
      <c r="A10" s="183" t="s">
        <v>6</v>
      </c>
      <c r="B10" s="183" t="s">
        <v>22</v>
      </c>
      <c r="C10" s="183" t="s">
        <v>7</v>
      </c>
      <c r="D10" s="197" t="s">
        <v>8</v>
      </c>
      <c r="E10" s="198"/>
      <c r="F10" s="199" t="s">
        <v>9</v>
      </c>
      <c r="G10" s="227" t="s">
        <v>10</v>
      </c>
      <c r="H10" s="228"/>
      <c r="I10" s="228"/>
      <c r="J10" s="228"/>
      <c r="K10" s="228"/>
      <c r="L10" s="228"/>
      <c r="M10" s="229"/>
      <c r="N10" s="173" t="s">
        <v>20</v>
      </c>
      <c r="O10" s="221" t="s">
        <v>11</v>
      </c>
    </row>
    <row r="11" spans="1:20" s="4" customFormat="1">
      <c r="A11" s="184"/>
      <c r="B11" s="184"/>
      <c r="C11" s="184"/>
      <c r="D11" s="195" t="s">
        <v>24</v>
      </c>
      <c r="E11" s="195" t="s">
        <v>25</v>
      </c>
      <c r="F11" s="200"/>
      <c r="G11" s="199" t="s">
        <v>12</v>
      </c>
      <c r="H11" s="199" t="s">
        <v>13</v>
      </c>
      <c r="I11" s="230" t="s">
        <v>14</v>
      </c>
      <c r="J11" s="231"/>
      <c r="K11" s="232"/>
      <c r="L11" s="199" t="s">
        <v>15</v>
      </c>
      <c r="M11" s="199" t="s">
        <v>16</v>
      </c>
      <c r="N11" s="174"/>
      <c r="O11" s="222"/>
    </row>
    <row r="12" spans="1:20" s="4" customFormat="1">
      <c r="A12" s="184"/>
      <c r="B12" s="184"/>
      <c r="C12" s="184"/>
      <c r="D12" s="196"/>
      <c r="E12" s="196"/>
      <c r="F12" s="200"/>
      <c r="G12" s="224"/>
      <c r="H12" s="224"/>
      <c r="I12" s="29" t="s">
        <v>17</v>
      </c>
      <c r="J12" s="29" t="s">
        <v>18</v>
      </c>
      <c r="K12" s="29" t="s">
        <v>19</v>
      </c>
      <c r="L12" s="224"/>
      <c r="M12" s="224"/>
      <c r="N12" s="175"/>
      <c r="O12" s="223"/>
    </row>
    <row r="13" spans="1:20" ht="30" customHeight="1">
      <c r="A13" s="10">
        <v>1</v>
      </c>
      <c r="B13" s="72" t="str">
        <f>'Итоговый судейский'!B13</f>
        <v>Романов Д.А.                                                  (Московская область, г. Лыткарино)</v>
      </c>
      <c r="C13" s="57" t="str">
        <f>'Итоговый судейский'!C13</f>
        <v xml:space="preserve">Памир </v>
      </c>
      <c r="D13" s="57">
        <f>'Итоговый судейский'!D13</f>
        <v>6</v>
      </c>
      <c r="E13" s="92">
        <v>5</v>
      </c>
      <c r="F13" s="84" t="str">
        <f>'Итоговый судейский'!F13</f>
        <v>23.07 - 14.08.2016</v>
      </c>
      <c r="G13" s="70">
        <v>66</v>
      </c>
      <c r="H13" s="70">
        <v>3</v>
      </c>
      <c r="I13" s="70">
        <v>3</v>
      </c>
      <c r="J13" s="70">
        <v>3</v>
      </c>
      <c r="K13" s="70">
        <v>2</v>
      </c>
      <c r="L13" s="70">
        <v>5</v>
      </c>
      <c r="M13" s="70">
        <v>4</v>
      </c>
      <c r="N13" s="85">
        <f t="shared" ref="N13:N21" si="0">SUM(G13:M13)</f>
        <v>86</v>
      </c>
      <c r="O13" s="11"/>
    </row>
    <row r="14" spans="1:20" ht="30" customHeight="1">
      <c r="A14" s="10">
        <f t="shared" ref="A14:A20" si="1">A13+1</f>
        <v>2</v>
      </c>
      <c r="B14" s="72" t="str">
        <f>'Итоговый судейский'!B14</f>
        <v>Бывшева Г.В.                                                                           (Московская область, г. Королев)</v>
      </c>
      <c r="C14" s="57" t="str">
        <f>'Итоговый судейский'!C14</f>
        <v>Тянь-Шань</v>
      </c>
      <c r="D14" s="57">
        <f>'Итоговый судейский'!D14</f>
        <v>5</v>
      </c>
      <c r="E14" s="93">
        <v>5</v>
      </c>
      <c r="F14" s="84" t="str">
        <f>'Итоговый судейский'!F14</f>
        <v>08.07 - 31.07.2016</v>
      </c>
      <c r="G14" s="70">
        <v>70</v>
      </c>
      <c r="H14" s="70">
        <v>0</v>
      </c>
      <c r="I14" s="70">
        <v>2</v>
      </c>
      <c r="J14" s="70">
        <v>2</v>
      </c>
      <c r="K14" s="70">
        <v>2</v>
      </c>
      <c r="L14" s="70">
        <v>8</v>
      </c>
      <c r="M14" s="70">
        <v>3</v>
      </c>
      <c r="N14" s="85">
        <f t="shared" si="0"/>
        <v>87</v>
      </c>
      <c r="O14" s="11"/>
    </row>
    <row r="15" spans="1:20" ht="30" customHeight="1">
      <c r="A15" s="10">
        <f t="shared" si="1"/>
        <v>3</v>
      </c>
      <c r="B15" s="72" t="str">
        <f>'Итоговый судейский'!B15</f>
        <v>Гришин Д.В.                                    (Московская область, г. Химки)</v>
      </c>
      <c r="C15" s="57" t="str">
        <f>'Итоговый судейский'!C15</f>
        <v>Тянь-Шань</v>
      </c>
      <c r="D15" s="57">
        <f>'Итоговый судейский'!D15</f>
        <v>5</v>
      </c>
      <c r="E15" s="92">
        <v>5</v>
      </c>
      <c r="F15" s="84" t="str">
        <f>'Итоговый судейский'!F15</f>
        <v>23.07 - 14.08.2016</v>
      </c>
      <c r="G15" s="70">
        <v>66</v>
      </c>
      <c r="H15" s="70">
        <v>6</v>
      </c>
      <c r="I15" s="70">
        <v>2</v>
      </c>
      <c r="J15" s="70">
        <v>0</v>
      </c>
      <c r="K15" s="70">
        <v>-1</v>
      </c>
      <c r="L15" s="70">
        <v>0</v>
      </c>
      <c r="M15" s="70">
        <v>3</v>
      </c>
      <c r="N15" s="85">
        <f t="shared" si="0"/>
        <v>76</v>
      </c>
      <c r="O15" s="11"/>
    </row>
    <row r="16" spans="1:20" ht="30" customHeight="1">
      <c r="A16" s="10">
        <f t="shared" si="1"/>
        <v>4</v>
      </c>
      <c r="B16" s="72" t="str">
        <f>'Итоговый судейский'!B16</f>
        <v>Караваев А.Н.                                     (Волгоградская область, г. Волгоград)</v>
      </c>
      <c r="C16" s="57" t="str">
        <f>'Итоговый судейский'!C16</f>
        <v>Кавказ</v>
      </c>
      <c r="D16" s="57">
        <f>'Итоговый судейский'!D16</f>
        <v>5</v>
      </c>
      <c r="E16" s="94"/>
      <c r="F16" s="84" t="str">
        <f>'Итоговый судейский'!F16</f>
        <v>30.07 - 15.08.2016</v>
      </c>
      <c r="G16" s="70"/>
      <c r="H16" s="70"/>
      <c r="I16" s="70"/>
      <c r="J16" s="70"/>
      <c r="K16" s="70"/>
      <c r="L16" s="70"/>
      <c r="M16" s="70"/>
      <c r="N16" s="85">
        <f t="shared" si="0"/>
        <v>0</v>
      </c>
      <c r="O16" s="11"/>
    </row>
    <row r="17" spans="1:15" ht="30" customHeight="1">
      <c r="A17" s="10">
        <f t="shared" si="1"/>
        <v>5</v>
      </c>
      <c r="B17" s="72" t="str">
        <f>'Итоговый судейский'!B17</f>
        <v>Кузов А.В.                                                                                         (г. Москва)</v>
      </c>
      <c r="C17" s="57" t="str">
        <f>'Итоговый судейский'!C17</f>
        <v>Алтай, Монголия, Сибирь</v>
      </c>
      <c r="D17" s="57">
        <f>'Итоговый судейский'!D17</f>
        <v>4</v>
      </c>
      <c r="E17" s="92"/>
      <c r="F17" s="84" t="str">
        <f>'Итоговый судейский'!F17</f>
        <v xml:space="preserve">31.07 - 19.08.2016 </v>
      </c>
      <c r="G17" s="70"/>
      <c r="H17" s="70"/>
      <c r="I17" s="70"/>
      <c r="J17" s="70"/>
      <c r="K17" s="70"/>
      <c r="L17" s="70"/>
      <c r="M17" s="70"/>
      <c r="N17" s="85">
        <f t="shared" si="0"/>
        <v>0</v>
      </c>
      <c r="O17" s="11"/>
    </row>
    <row r="18" spans="1:15" ht="30" customHeight="1">
      <c r="A18" s="10">
        <f t="shared" si="1"/>
        <v>6</v>
      </c>
      <c r="B18" s="72" t="str">
        <f>'Итоговый судейский'!B18</f>
        <v>Матюшкин С.В.                                                  (Тульская область, ст. Узловая)</v>
      </c>
      <c r="C18" s="57" t="str">
        <f>'Итоговый судейский'!C18</f>
        <v>Шри-Ланка</v>
      </c>
      <c r="D18" s="57">
        <f>'Итоговый судейский'!D18</f>
        <v>4</v>
      </c>
      <c r="E18" s="90">
        <v>4</v>
      </c>
      <c r="F18" s="84" t="str">
        <f>'Итоговый судейский'!F18</f>
        <v>05.02 - 22.02.2016</v>
      </c>
      <c r="G18" s="86">
        <v>46</v>
      </c>
      <c r="H18" s="86">
        <v>11</v>
      </c>
      <c r="I18" s="86">
        <v>3</v>
      </c>
      <c r="J18" s="86">
        <v>5</v>
      </c>
      <c r="K18" s="86">
        <v>1</v>
      </c>
      <c r="L18" s="86">
        <v>8</v>
      </c>
      <c r="M18" s="86">
        <v>3</v>
      </c>
      <c r="N18" s="85">
        <f t="shared" si="0"/>
        <v>77</v>
      </c>
      <c r="O18" s="11"/>
    </row>
    <row r="19" spans="1:15" ht="30" customHeight="1">
      <c r="A19" s="10">
        <f t="shared" si="1"/>
        <v>7</v>
      </c>
      <c r="B19" s="72" t="str">
        <f>'Итоговый судейский'!B19</f>
        <v>Устинов А.В.                                                     (г. Москва)</v>
      </c>
      <c r="C19" s="57" t="str">
        <f>'Итоговый судейский'!C19</f>
        <v xml:space="preserve">Кавказ </v>
      </c>
      <c r="D19" s="57">
        <f>'Итоговый судейский'!D19</f>
        <v>4</v>
      </c>
      <c r="E19" s="92">
        <v>4</v>
      </c>
      <c r="F19" s="84" t="str">
        <f>'Итоговый судейский'!F19</f>
        <v>16.07 - 01.08.2016</v>
      </c>
      <c r="G19" s="45">
        <v>41</v>
      </c>
      <c r="H19" s="45">
        <v>8</v>
      </c>
      <c r="I19" s="45">
        <v>0</v>
      </c>
      <c r="J19" s="45">
        <v>0</v>
      </c>
      <c r="K19" s="45">
        <v>-2</v>
      </c>
      <c r="L19" s="45">
        <v>3</v>
      </c>
      <c r="M19" s="45">
        <v>2</v>
      </c>
      <c r="N19" s="85">
        <f t="shared" si="0"/>
        <v>52</v>
      </c>
      <c r="O19" s="12"/>
    </row>
    <row r="20" spans="1:15" ht="30" customHeight="1">
      <c r="A20" s="10">
        <f t="shared" si="1"/>
        <v>8</v>
      </c>
      <c r="B20" s="72" t="str">
        <f>'Итоговый судейский'!B20</f>
        <v>Прошкин О.В.                                                 (г. Москва)</v>
      </c>
      <c r="C20" s="57" t="str">
        <f>'Итоговый судейский'!C20</f>
        <v>Армения</v>
      </c>
      <c r="D20" s="57">
        <f>'Итоговый судейский'!D20</f>
        <v>4</v>
      </c>
      <c r="E20" s="90">
        <v>4</v>
      </c>
      <c r="F20" s="84" t="str">
        <f>'Итоговый судейский'!F20</f>
        <v>16.07 - 02.08.2016</v>
      </c>
      <c r="G20" s="77">
        <v>44</v>
      </c>
      <c r="H20" s="77">
        <v>7</v>
      </c>
      <c r="I20" s="77">
        <v>-2</v>
      </c>
      <c r="J20" s="77">
        <v>0</v>
      </c>
      <c r="K20" s="77">
        <v>0</v>
      </c>
      <c r="L20" s="77">
        <v>0</v>
      </c>
      <c r="M20" s="77">
        <v>2</v>
      </c>
      <c r="N20" s="85">
        <f t="shared" si="0"/>
        <v>51</v>
      </c>
      <c r="O20" s="12"/>
    </row>
    <row r="21" spans="1:15" ht="30" customHeight="1">
      <c r="A21" s="10">
        <v>9</v>
      </c>
      <c r="B21" s="72" t="str">
        <f>'Итоговый судейский'!B21</f>
        <v>Тимошин И.А.                             (Челебинская область, г. Челебинск)</v>
      </c>
      <c r="C21" s="57" t="str">
        <f>'Итоговый судейский'!C21</f>
        <v>Альпы</v>
      </c>
      <c r="D21" s="57">
        <f>'Итоговый судейский'!D21</f>
        <v>4</v>
      </c>
      <c r="E21" s="92">
        <v>6</v>
      </c>
      <c r="F21" s="84" t="str">
        <f>'Итоговый судейский'!F21</f>
        <v>27.07 - 14.08.2016</v>
      </c>
      <c r="G21" s="45">
        <v>96</v>
      </c>
      <c r="H21" s="45">
        <v>9</v>
      </c>
      <c r="I21" s="45">
        <v>-2</v>
      </c>
      <c r="J21" s="45">
        <v>0</v>
      </c>
      <c r="K21" s="45">
        <v>3</v>
      </c>
      <c r="L21" s="45">
        <v>8</v>
      </c>
      <c r="M21" s="45">
        <v>8</v>
      </c>
      <c r="N21" s="85">
        <f t="shared" si="0"/>
        <v>122</v>
      </c>
      <c r="O21" s="11"/>
    </row>
    <row r="22" spans="1:15" ht="30" customHeight="1">
      <c r="A22" s="10">
        <v>10</v>
      </c>
      <c r="B22" s="72" t="str">
        <f>'Итоговый судейский'!B22</f>
        <v>Комаров Н.А.                                    (Волгоградская область, г. Волгоград)</v>
      </c>
      <c r="C22" s="57" t="str">
        <f>'Итоговый судейский'!C22</f>
        <v xml:space="preserve">Китай </v>
      </c>
      <c r="D22" s="57">
        <f>'Итоговый судейский'!D22</f>
        <v>6</v>
      </c>
      <c r="E22" s="90" t="s">
        <v>111</v>
      </c>
      <c r="F22" s="84" t="str">
        <f>'Итоговый судейский'!F22</f>
        <v>04.10 - 26.10.2016</v>
      </c>
      <c r="G22" s="45">
        <v>31</v>
      </c>
      <c r="H22" s="45">
        <v>0</v>
      </c>
      <c r="I22" s="45">
        <v>-1</v>
      </c>
      <c r="J22" s="45">
        <v>-1</v>
      </c>
      <c r="K22" s="45">
        <v>-2</v>
      </c>
      <c r="L22" s="45">
        <v>0</v>
      </c>
      <c r="M22" s="45">
        <v>4</v>
      </c>
      <c r="N22" s="85">
        <f>SUM(G22:M22)</f>
        <v>31</v>
      </c>
      <c r="O22" s="11"/>
    </row>
    <row r="23" spans="1:15" ht="30" customHeight="1">
      <c r="A23" s="10">
        <v>11</v>
      </c>
      <c r="B23" s="72" t="str">
        <f>'Итоговый судейский'!B23</f>
        <v>Карпунин Д.О.                                             (Свердловская область, г. Новоуральск)</v>
      </c>
      <c r="C23" s="57" t="str">
        <f>'Итоговый судейский'!C23</f>
        <v>Алтай</v>
      </c>
      <c r="D23" s="57">
        <f>'Итоговый судейский'!D23</f>
        <v>4</v>
      </c>
      <c r="E23" s="92">
        <v>4</v>
      </c>
      <c r="F23" s="84" t="str">
        <f>'Итоговый судейский'!F23</f>
        <v>11.08 - 23.08.2016</v>
      </c>
      <c r="G23" s="45">
        <v>44</v>
      </c>
      <c r="H23" s="45">
        <v>4</v>
      </c>
      <c r="I23" s="45">
        <v>-4</v>
      </c>
      <c r="J23" s="45">
        <v>-2</v>
      </c>
      <c r="K23" s="45">
        <v>0</v>
      </c>
      <c r="L23" s="45">
        <v>0</v>
      </c>
      <c r="M23" s="45">
        <v>3</v>
      </c>
      <c r="N23" s="85">
        <f>SUM(G23:M23)</f>
        <v>45</v>
      </c>
      <c r="O23" s="11"/>
    </row>
    <row r="24" spans="1:15" ht="30" customHeight="1">
      <c r="A24" s="10">
        <v>12</v>
      </c>
      <c r="B24" s="72" t="e">
        <f>'Итоговый судейский'!#REF!</f>
        <v>#REF!</v>
      </c>
      <c r="C24" s="57" t="e">
        <f>'Итоговый судейский'!#REF!</f>
        <v>#REF!</v>
      </c>
      <c r="D24" s="57" t="e">
        <f>'Итоговый судейский'!#REF!</f>
        <v>#REF!</v>
      </c>
      <c r="E24" s="57"/>
      <c r="F24" s="84" t="e">
        <f>'Итоговый судейский'!#REF!</f>
        <v>#REF!</v>
      </c>
      <c r="G24" s="83"/>
      <c r="H24" s="83"/>
      <c r="I24" s="83"/>
      <c r="J24" s="83"/>
      <c r="K24" s="83"/>
      <c r="L24" s="83"/>
      <c r="M24" s="83"/>
      <c r="N24" s="85">
        <f>SUM(G24:M24)</f>
        <v>0</v>
      </c>
      <c r="O24" s="11"/>
    </row>
    <row r="25" spans="1:1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ht="12.7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"/>
      <c r="B27" s="225" t="s">
        <v>110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"/>
    </row>
  </sheetData>
  <sheetProtection sort="0" autoFilter="0"/>
  <mergeCells count="29">
    <mergeCell ref="A1:B4"/>
    <mergeCell ref="C1:F4"/>
    <mergeCell ref="A5:B5"/>
    <mergeCell ref="C5:F5"/>
    <mergeCell ref="F10:F12"/>
    <mergeCell ref="B10:B12"/>
    <mergeCell ref="C10:C12"/>
    <mergeCell ref="D10:E10"/>
    <mergeCell ref="I9:O9"/>
    <mergeCell ref="G7:H7"/>
    <mergeCell ref="A8:B8"/>
    <mergeCell ref="A10:A12"/>
    <mergeCell ref="C8:F8"/>
    <mergeCell ref="A9:F9"/>
    <mergeCell ref="A6:B6"/>
    <mergeCell ref="C6:F6"/>
    <mergeCell ref="A7:B7"/>
    <mergeCell ref="C7:F7"/>
    <mergeCell ref="N10:N12"/>
    <mergeCell ref="O10:O12"/>
    <mergeCell ref="D11:D12"/>
    <mergeCell ref="B27:N27"/>
    <mergeCell ref="E11:E12"/>
    <mergeCell ref="G11:G12"/>
    <mergeCell ref="H11:H12"/>
    <mergeCell ref="I11:K11"/>
    <mergeCell ref="L11:L12"/>
    <mergeCell ref="M11:M12"/>
    <mergeCell ref="G10:M10"/>
  </mergeCells>
  <phoneticPr fontId="0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Итоговый</vt:lpstr>
      <vt:lpstr>Итоговый судейский</vt:lpstr>
      <vt:lpstr>Сводный</vt:lpstr>
      <vt:lpstr>Судья1</vt:lpstr>
      <vt:lpstr>Судья2</vt:lpstr>
      <vt:lpstr>Судья3</vt:lpstr>
      <vt:lpstr>Судья4</vt:lpstr>
      <vt:lpstr>Судья5</vt:lpstr>
      <vt:lpstr>Судья6</vt:lpstr>
      <vt:lpstr>Судья7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root</cp:lastModifiedBy>
  <cp:lastPrinted>2016-12-15T13:57:37Z</cp:lastPrinted>
  <dcterms:created xsi:type="dcterms:W3CDTF">2013-12-10T06:21:36Z</dcterms:created>
  <dcterms:modified xsi:type="dcterms:W3CDTF">2016-12-15T13:58:27Z</dcterms:modified>
</cp:coreProperties>
</file>